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95" activeTab="3"/>
  </bookViews>
  <sheets>
    <sheet name="OPĆI DIO" sheetId="1" r:id="rId1"/>
    <sheet name="PLAN PRIHODA" sheetId="2" r:id="rId2"/>
    <sheet name="PLAN RASHODA I IZDATAKA ORG.KLA" sheetId="3" r:id="rId3"/>
    <sheet name="PLAN RASHODA I IZDATAKA EK.KLAS" sheetId="4" r:id="rId4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 ORG.KLA'!$1:$2</definedName>
  </definedNames>
  <calcPr fullCalcOnLoad="1"/>
</workbook>
</file>

<file path=xl/sharedStrings.xml><?xml version="1.0" encoding="utf-8"?>
<sst xmlns="http://schemas.openxmlformats.org/spreadsheetml/2006/main" count="160" uniqueCount="68">
  <si>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</si>
  <si>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</si>
  <si>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</si>
  <si>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</si>
  <si>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</si>
  <si>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</si>
  <si>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</si>
  <si>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</si>
  <si>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</si>
  <si>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</si>
  <si>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</si>
  <si>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</si>
  <si>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</si>
  <si>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</si>
  <si>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</si>
  <si>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</si>
  <si>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</si>
  <si>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</si>
  <si>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</si>
  <si>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</si>
  <si>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</si>
  <si>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</si>
  <si>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</si>
  <si>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</si>
  <si>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</si>
  <si>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</si>
  <si>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</si>
  <si>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</si>
  <si>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</si>
  <si>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</si>
  <si>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</si>
  <si>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</si>
  <si>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</si>
  <si>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</si>
  <si>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</si>
  <si>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</si>
  <si>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</si>
  <si>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</si>
  <si>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</si>
  <si>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</si>
  <si>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</si>
  <si>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</si>
  <si>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</si>
  <si>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Program</t>
  </si>
  <si>
    <t>PLAN RASHODA I IZDATAKA PO ORGANIZACIJSKOJ KLASIFIKACIJI</t>
  </si>
  <si>
    <t>PLAN RASHODA I IZDATAKA PO EKONOMSKOJ KLASIFIKACIJI</t>
  </si>
  <si>
    <t>2018.</t>
  </si>
  <si>
    <t>2019.</t>
  </si>
  <si>
    <t>PROJEKCIJA PLANA ZA 2019.</t>
  </si>
  <si>
    <t>PRIJEDLOG PLANA ZA 2018.</t>
  </si>
  <si>
    <t>PROJEKCIJA PLANA ZA 2020.</t>
  </si>
  <si>
    <t>Prijedlog plana 
za 2018.</t>
  </si>
  <si>
    <t>Projekcija plana
za 2019.</t>
  </si>
  <si>
    <t>Projekcija plana 
za 2020.</t>
  </si>
  <si>
    <t>2020.</t>
  </si>
  <si>
    <t>Ukupno prihodi i primici za 2018.</t>
  </si>
  <si>
    <t>Ukupno prihodi i primici za 2019.</t>
  </si>
  <si>
    <t>Ukupno prihodi i primici za 2020.</t>
  </si>
  <si>
    <t>A 622000</t>
  </si>
  <si>
    <t>REDOVNA AKTIVNOST JAVNIH INSTITUTA</t>
  </si>
  <si>
    <t>PROGRAM USAVRŠAVANJA ZNANSTVENIH NOVAKA</t>
  </si>
  <si>
    <t>A 622002</t>
  </si>
  <si>
    <t>T 100000</t>
  </si>
  <si>
    <t>POMOĆI EU I OSTALE POMOĆI</t>
  </si>
  <si>
    <t>T 100010</t>
  </si>
  <si>
    <t>VLASTITI PRIHOD</t>
  </si>
  <si>
    <t>INSTITUT ZA RAZVOJ I MEĐUNARODNE ODNOSE</t>
  </si>
  <si>
    <r>
      <t>PRIJEDLOG FINANCIJSKOG PLANA INSTITUTA ZA RAZVOJ I MEĐUNARODNE ODNOSE</t>
    </r>
    <r>
      <rPr>
        <b/>
        <sz val="14"/>
        <color indexed="8"/>
        <rFont val="Arial"/>
        <family val="2"/>
      </rPr>
      <t xml:space="preserve"> ZA 2018. I PROJEKCIJA PLANA ZA  2019. I 2020. GODINU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</si>
</sst>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6" applyNumberFormat="0" applyAlignment="0" applyProtection="0"/>
    <xf numFmtId="0" fontId="15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5" fillId="0" borderId="0" applyNumberFormat="0" applyFill="0" applyBorder="0" applyAlignment="0" applyProtection="0"/>
  </cellStyleXfs>
  <cellXfs count="138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19" xfId="0" applyNumberFormat="1" applyFont="1" applyBorder="1" applyAlignment="1">
      <alignment horizontal="right" vertical="center" wrapText="1"/>
    </xf>
    <xf numFmtId="0" fontId="26" fillId="0" borderId="0" xfId="0" applyNumberFormat="1" applyFont="1" applyFill="1" applyBorder="1" applyAlignment="1" applyProtection="1">
      <alignment wrapText="1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24" fillId="34" borderId="23" xfId="0" applyNumberFormat="1" applyFont="1" applyFill="1" applyBorder="1" applyAlignment="1" applyProtection="1">
      <alignment horizontal="center" vertical="center" wrapText="1"/>
      <protection/>
    </xf>
    <xf numFmtId="0" fontId="26" fillId="34" borderId="43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15" t="s">
        <v>67</v>
      </c>
      <c r="B1" s="115"/>
      <c r="C1" s="115"/>
      <c r="D1" s="115"/>
      <c r="E1" s="115"/>
      <c r="F1" s="115"/>
      <c r="G1" s="115"/>
      <c r="H1" s="115"/>
    </row>
    <row r="2" spans="1:8" s="75" customFormat="1" ht="26.25" customHeight="1">
      <c r="A2" s="115" t="s">
        <v>40</v>
      </c>
      <c r="B2" s="115"/>
      <c r="C2" s="115"/>
      <c r="D2" s="115"/>
      <c r="E2" s="115"/>
      <c r="F2" s="115"/>
      <c r="G2" s="126"/>
      <c r="H2" s="126"/>
    </row>
    <row r="3" spans="1:8" ht="25.5" customHeight="1">
      <c r="A3" s="115"/>
      <c r="B3" s="115"/>
      <c r="C3" s="115"/>
      <c r="D3" s="115"/>
      <c r="E3" s="115"/>
      <c r="F3" s="115"/>
      <c r="G3" s="115"/>
      <c r="H3" s="117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51</v>
      </c>
      <c r="G5" s="82" t="s">
        <v>52</v>
      </c>
      <c r="H5" s="83" t="s">
        <v>53</v>
      </c>
      <c r="I5" s="84"/>
    </row>
    <row r="6" spans="1:9" ht="27.75" customHeight="1">
      <c r="A6" s="120" t="s">
        <v>41</v>
      </c>
      <c r="B6" s="119"/>
      <c r="C6" s="119"/>
      <c r="D6" s="119"/>
      <c r="E6" s="125"/>
      <c r="F6" s="87">
        <v>9420000</v>
      </c>
      <c r="G6" s="87">
        <v>9550000</v>
      </c>
      <c r="H6" s="87">
        <v>10000000</v>
      </c>
      <c r="I6" s="106"/>
    </row>
    <row r="7" spans="1:8" ht="22.5" customHeight="1">
      <c r="A7" s="120" t="s">
        <v>0</v>
      </c>
      <c r="B7" s="119"/>
      <c r="C7" s="119"/>
      <c r="D7" s="119"/>
      <c r="E7" s="125"/>
      <c r="F7" s="86">
        <v>9420000</v>
      </c>
      <c r="G7" s="86">
        <v>9550000</v>
      </c>
      <c r="H7" s="86">
        <v>10000000</v>
      </c>
    </row>
    <row r="8" spans="1:8" ht="22.5" customHeight="1">
      <c r="A8" s="127" t="s">
        <v>1</v>
      </c>
      <c r="B8" s="125"/>
      <c r="C8" s="125"/>
      <c r="D8" s="125"/>
      <c r="E8" s="125"/>
      <c r="F8" s="86"/>
      <c r="G8" s="86"/>
      <c r="H8" s="86"/>
    </row>
    <row r="9" spans="1:8" ht="22.5" customHeight="1">
      <c r="A9" s="107" t="s">
        <v>42</v>
      </c>
      <c r="B9" s="85"/>
      <c r="C9" s="85"/>
      <c r="D9" s="85"/>
      <c r="E9" s="85"/>
      <c r="F9" s="86">
        <v>9420000</v>
      </c>
      <c r="G9" s="87">
        <v>9550000</v>
      </c>
      <c r="H9" s="87">
        <v>10000000</v>
      </c>
    </row>
    <row r="10" spans="1:8" ht="22.5" customHeight="1">
      <c r="A10" s="118" t="s">
        <v>2</v>
      </c>
      <c r="B10" s="119"/>
      <c r="C10" s="119"/>
      <c r="D10" s="119"/>
      <c r="E10" s="128"/>
      <c r="F10" s="87">
        <v>9420000</v>
      </c>
      <c r="G10" s="86">
        <v>9550000</v>
      </c>
      <c r="H10" s="86">
        <v>10000000</v>
      </c>
    </row>
    <row r="11" spans="1:8" ht="22.5" customHeight="1">
      <c r="A11" s="127" t="s">
        <v>3</v>
      </c>
      <c r="B11" s="125"/>
      <c r="C11" s="125"/>
      <c r="D11" s="125"/>
      <c r="E11" s="125"/>
      <c r="F11" s="87"/>
      <c r="G11" s="87"/>
      <c r="H11" s="87"/>
    </row>
    <row r="12" spans="1:8" ht="22.5" customHeight="1">
      <c r="A12" s="118" t="s">
        <v>4</v>
      </c>
      <c r="B12" s="119"/>
      <c r="C12" s="119"/>
      <c r="D12" s="119"/>
      <c r="E12" s="119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5"/>
      <c r="B13" s="116"/>
      <c r="C13" s="116"/>
      <c r="D13" s="116"/>
      <c r="E13" s="116"/>
      <c r="F13" s="117"/>
      <c r="G13" s="117"/>
      <c r="H13" s="117"/>
    </row>
    <row r="14" spans="1:8" ht="27.75" customHeight="1">
      <c r="A14" s="78"/>
      <c r="B14" s="79"/>
      <c r="C14" s="79"/>
      <c r="D14" s="80"/>
      <c r="E14" s="81"/>
      <c r="F14" s="82" t="s">
        <v>51</v>
      </c>
      <c r="G14" s="82" t="s">
        <v>52</v>
      </c>
      <c r="H14" s="83" t="s">
        <v>53</v>
      </c>
    </row>
    <row r="15" spans="1:8" ht="22.5" customHeight="1">
      <c r="A15" s="121" t="s">
        <v>5</v>
      </c>
      <c r="B15" s="122"/>
      <c r="C15" s="122"/>
      <c r="D15" s="122"/>
      <c r="E15" s="123"/>
      <c r="F15" s="89">
        <v>0</v>
      </c>
      <c r="G15" s="89">
        <v>0</v>
      </c>
      <c r="H15" s="87">
        <v>0</v>
      </c>
    </row>
    <row r="16" spans="1:8" s="70" customFormat="1" ht="25.5" customHeight="1">
      <c r="A16" s="124"/>
      <c r="B16" s="116"/>
      <c r="C16" s="116"/>
      <c r="D16" s="116"/>
      <c r="E16" s="116"/>
      <c r="F16" s="117"/>
      <c r="G16" s="117"/>
      <c r="H16" s="117"/>
    </row>
    <row r="17" spans="1:8" s="70" customFormat="1" ht="27.75" customHeight="1">
      <c r="A17" s="78"/>
      <c r="B17" s="79"/>
      <c r="C17" s="79"/>
      <c r="D17" s="80"/>
      <c r="E17" s="81"/>
      <c r="F17" s="82" t="s">
        <v>51</v>
      </c>
      <c r="G17" s="82" t="s">
        <v>52</v>
      </c>
      <c r="H17" s="83" t="s">
        <v>53</v>
      </c>
    </row>
    <row r="18" spans="1:8" s="70" customFormat="1" ht="22.5" customHeight="1">
      <c r="A18" s="120" t="s">
        <v>6</v>
      </c>
      <c r="B18" s="119"/>
      <c r="C18" s="119"/>
      <c r="D18" s="119"/>
      <c r="E18" s="119"/>
      <c r="F18" s="86"/>
      <c r="G18" s="86"/>
      <c r="H18" s="86"/>
    </row>
    <row r="19" spans="1:8" s="70" customFormat="1" ht="22.5" customHeight="1">
      <c r="A19" s="120" t="s">
        <v>7</v>
      </c>
      <c r="B19" s="119"/>
      <c r="C19" s="119"/>
      <c r="D19" s="119"/>
      <c r="E19" s="119"/>
      <c r="F19" s="86"/>
      <c r="G19" s="86"/>
      <c r="H19" s="86"/>
    </row>
    <row r="20" spans="1:8" s="70" customFormat="1" ht="22.5" customHeight="1">
      <c r="A20" s="118" t="s">
        <v>8</v>
      </c>
      <c r="B20" s="119"/>
      <c r="C20" s="119"/>
      <c r="D20" s="119"/>
      <c r="E20" s="119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8" t="s">
        <v>9</v>
      </c>
      <c r="B22" s="119"/>
      <c r="C22" s="119"/>
      <c r="D22" s="119"/>
      <c r="E22" s="119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4">
      <selection activeCell="D18" sqref="D18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15" t="s">
        <v>10</v>
      </c>
      <c r="B1" s="115"/>
      <c r="C1" s="115"/>
      <c r="D1" s="115"/>
      <c r="E1" s="115"/>
      <c r="F1" s="115"/>
      <c r="G1" s="115"/>
      <c r="H1" s="115"/>
    </row>
    <row r="2" spans="1:8" s="2" customFormat="1" ht="13.5" thickBot="1">
      <c r="A2" s="17"/>
      <c r="H2" s="18" t="s">
        <v>11</v>
      </c>
    </row>
    <row r="3" spans="1:8" s="2" customFormat="1" ht="26.25" thickBot="1">
      <c r="A3" s="102" t="s">
        <v>12</v>
      </c>
      <c r="B3" s="132" t="s">
        <v>46</v>
      </c>
      <c r="C3" s="133"/>
      <c r="D3" s="133"/>
      <c r="E3" s="133"/>
      <c r="F3" s="133"/>
      <c r="G3" s="133"/>
      <c r="H3" s="134"/>
    </row>
    <row r="4" spans="1:8" s="2" customFormat="1" ht="77.25" thickBot="1">
      <c r="A4" s="103" t="s">
        <v>13</v>
      </c>
      <c r="B4" s="19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1" t="s">
        <v>20</v>
      </c>
    </row>
    <row r="5" spans="1:8" s="2" customFormat="1" ht="12.75">
      <c r="A5" s="4">
        <v>632</v>
      </c>
      <c r="B5" s="5"/>
      <c r="C5" s="6"/>
      <c r="D5" s="7"/>
      <c r="E5" s="109">
        <v>1360000</v>
      </c>
      <c r="F5" s="8"/>
      <c r="G5" s="9"/>
      <c r="H5" s="10"/>
    </row>
    <row r="6" spans="1:8" s="2" customFormat="1" ht="12.75">
      <c r="A6" s="22">
        <v>661</v>
      </c>
      <c r="B6" s="23"/>
      <c r="C6" s="24">
        <v>1147267</v>
      </c>
      <c r="D6" s="24"/>
      <c r="E6" s="24"/>
      <c r="F6" s="24"/>
      <c r="G6" s="25"/>
      <c r="H6" s="26"/>
    </row>
    <row r="7" spans="1:8" s="2" customFormat="1" ht="12.75">
      <c r="A7" s="22">
        <v>671</v>
      </c>
      <c r="B7" s="23">
        <v>6912733</v>
      </c>
      <c r="C7" s="24"/>
      <c r="D7" s="24"/>
      <c r="E7" s="24"/>
      <c r="F7" s="24"/>
      <c r="G7" s="25"/>
      <c r="H7" s="26"/>
    </row>
    <row r="8" spans="1:8" s="2" customFormat="1" ht="12.75">
      <c r="A8" s="27"/>
      <c r="B8" s="23"/>
      <c r="C8" s="24"/>
      <c r="D8" s="24"/>
      <c r="E8" s="24"/>
      <c r="F8" s="24"/>
      <c r="G8" s="25"/>
      <c r="H8" s="26"/>
    </row>
    <row r="9" spans="1:8" s="2" customFormat="1" ht="12.75">
      <c r="A9" s="28"/>
      <c r="B9" s="23"/>
      <c r="C9" s="24"/>
      <c r="D9" s="24"/>
      <c r="E9" s="24"/>
      <c r="F9" s="24"/>
      <c r="G9" s="25"/>
      <c r="H9" s="26"/>
    </row>
    <row r="10" spans="1:8" s="2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2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2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2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2" customFormat="1" ht="30" customHeight="1" thickBot="1">
      <c r="A14" s="34" t="s">
        <v>21</v>
      </c>
      <c r="B14" s="35">
        <f>B7</f>
        <v>6912733</v>
      </c>
      <c r="C14" s="36">
        <f>+C6</f>
        <v>1147267</v>
      </c>
      <c r="D14" s="37">
        <f>D5</f>
        <v>0</v>
      </c>
      <c r="E14" s="36">
        <f>E5</f>
        <v>1360000</v>
      </c>
      <c r="F14" s="37">
        <f>+F6</f>
        <v>0</v>
      </c>
      <c r="G14" s="36">
        <v>0</v>
      </c>
      <c r="H14" s="38">
        <v>0</v>
      </c>
    </row>
    <row r="15" spans="1:8" s="2" customFormat="1" ht="28.5" customHeight="1" thickBot="1">
      <c r="A15" s="34" t="s">
        <v>55</v>
      </c>
      <c r="B15" s="129">
        <f>B14+C14+D14+E14+F14+G14+H14</f>
        <v>9420000</v>
      </c>
      <c r="C15" s="130"/>
      <c r="D15" s="130"/>
      <c r="E15" s="130"/>
      <c r="F15" s="130"/>
      <c r="G15" s="130"/>
      <c r="H15" s="131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12</v>
      </c>
      <c r="B17" s="132" t="s">
        <v>47</v>
      </c>
      <c r="C17" s="133"/>
      <c r="D17" s="133"/>
      <c r="E17" s="133"/>
      <c r="F17" s="133"/>
      <c r="G17" s="133"/>
      <c r="H17" s="134"/>
    </row>
    <row r="18" spans="1:8" ht="77.25" thickBot="1">
      <c r="A18" s="105" t="s">
        <v>13</v>
      </c>
      <c r="B18" s="19" t="s">
        <v>14</v>
      </c>
      <c r="C18" s="20" t="s">
        <v>15</v>
      </c>
      <c r="D18" s="20" t="s">
        <v>16</v>
      </c>
      <c r="E18" s="20" t="s">
        <v>17</v>
      </c>
      <c r="F18" s="20" t="s">
        <v>18</v>
      </c>
      <c r="G18" s="20" t="s">
        <v>19</v>
      </c>
      <c r="H18" s="21" t="s">
        <v>20</v>
      </c>
    </row>
    <row r="19" spans="1:8" ht="12.75">
      <c r="A19" s="4">
        <v>632</v>
      </c>
      <c r="B19" s="5"/>
      <c r="C19" s="6"/>
      <c r="D19" s="7"/>
      <c r="E19" s="109">
        <v>1390000</v>
      </c>
      <c r="F19" s="8"/>
      <c r="G19" s="9"/>
      <c r="H19" s="10"/>
    </row>
    <row r="20" spans="1:8" ht="12.75">
      <c r="A20" s="22">
        <v>661</v>
      </c>
      <c r="B20" s="23"/>
      <c r="C20" s="24">
        <v>1151065</v>
      </c>
      <c r="D20" s="24"/>
      <c r="E20" s="24"/>
      <c r="F20" s="24"/>
      <c r="G20" s="25"/>
      <c r="H20" s="26"/>
    </row>
    <row r="21" spans="1:8" ht="12.75">
      <c r="A21" s="22">
        <v>671</v>
      </c>
      <c r="B21" s="23">
        <v>7008935</v>
      </c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2" customFormat="1" ht="30" customHeight="1" thickBot="1">
      <c r="A28" s="34" t="s">
        <v>21</v>
      </c>
      <c r="B28" s="35">
        <f>B21</f>
        <v>7008935</v>
      </c>
      <c r="C28" s="36">
        <f>+C20</f>
        <v>1151065</v>
      </c>
      <c r="D28" s="37">
        <f>D19</f>
        <v>0</v>
      </c>
      <c r="E28" s="36">
        <f>E19</f>
        <v>1390000</v>
      </c>
      <c r="F28" s="37">
        <f>+F20</f>
        <v>0</v>
      </c>
      <c r="G28" s="36">
        <v>0</v>
      </c>
      <c r="H28" s="38">
        <v>0</v>
      </c>
    </row>
    <row r="29" spans="1:8" s="2" customFormat="1" ht="28.5" customHeight="1" thickBot="1">
      <c r="A29" s="34" t="s">
        <v>56</v>
      </c>
      <c r="B29" s="129">
        <f>B28+C28+D28+E28+F28+G28+H28</f>
        <v>9550000</v>
      </c>
      <c r="C29" s="130"/>
      <c r="D29" s="130"/>
      <c r="E29" s="130"/>
      <c r="F29" s="130"/>
      <c r="G29" s="130"/>
      <c r="H29" s="131"/>
    </row>
    <row r="30" spans="4:5" ht="13.5" thickBot="1">
      <c r="D30" s="41"/>
      <c r="E30" s="42"/>
    </row>
    <row r="31" spans="1:8" ht="26.25" thickBot="1">
      <c r="A31" s="104" t="s">
        <v>12</v>
      </c>
      <c r="B31" s="132" t="s">
        <v>54</v>
      </c>
      <c r="C31" s="133"/>
      <c r="D31" s="133"/>
      <c r="E31" s="133"/>
      <c r="F31" s="133"/>
      <c r="G31" s="133"/>
      <c r="H31" s="134"/>
    </row>
    <row r="32" spans="1:8" ht="77.25" thickBot="1">
      <c r="A32" s="105" t="s">
        <v>13</v>
      </c>
      <c r="B32" s="19" t="s">
        <v>14</v>
      </c>
      <c r="C32" s="20" t="s">
        <v>15</v>
      </c>
      <c r="D32" s="20" t="s">
        <v>16</v>
      </c>
      <c r="E32" s="20" t="s">
        <v>17</v>
      </c>
      <c r="F32" s="20" t="s">
        <v>18</v>
      </c>
      <c r="G32" s="20" t="s">
        <v>19</v>
      </c>
      <c r="H32" s="21" t="s">
        <v>20</v>
      </c>
    </row>
    <row r="33" spans="1:8" ht="12.75">
      <c r="A33" s="4">
        <v>632</v>
      </c>
      <c r="B33" s="5"/>
      <c r="C33" s="6"/>
      <c r="D33" s="7"/>
      <c r="E33" s="109">
        <v>1730000</v>
      </c>
      <c r="F33" s="8"/>
      <c r="G33" s="9"/>
      <c r="H33" s="10"/>
    </row>
    <row r="34" spans="1:8" ht="12.75">
      <c r="A34" s="22">
        <v>661</v>
      </c>
      <c r="B34" s="23"/>
      <c r="C34" s="24">
        <v>1255372</v>
      </c>
      <c r="D34" s="24"/>
      <c r="E34" s="24"/>
      <c r="F34" s="24"/>
      <c r="G34" s="25"/>
      <c r="H34" s="26"/>
    </row>
    <row r="35" spans="1:8" ht="12.75">
      <c r="A35" s="22">
        <v>671</v>
      </c>
      <c r="B35" s="23">
        <v>7014628</v>
      </c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2" customFormat="1" ht="30" customHeight="1" thickBot="1">
      <c r="A42" s="34" t="s">
        <v>21</v>
      </c>
      <c r="B42" s="35">
        <f>B35</f>
        <v>7014628</v>
      </c>
      <c r="C42" s="36">
        <f>+C34</f>
        <v>1255372</v>
      </c>
      <c r="D42" s="37">
        <f>D33</f>
        <v>0</v>
      </c>
      <c r="E42" s="36">
        <f>E33</f>
        <v>1730000</v>
      </c>
      <c r="F42" s="37">
        <f>+F34</f>
        <v>0</v>
      </c>
      <c r="G42" s="36">
        <v>0</v>
      </c>
      <c r="H42" s="38">
        <v>0</v>
      </c>
    </row>
    <row r="43" spans="1:8" s="2" customFormat="1" ht="31.5" customHeight="1" thickBot="1">
      <c r="A43" s="34" t="s">
        <v>57</v>
      </c>
      <c r="B43" s="129">
        <f>B42+C42+D42+E42+F42+G42+H42</f>
        <v>10000000</v>
      </c>
      <c r="C43" s="130"/>
      <c r="D43" s="130"/>
      <c r="E43" s="130"/>
      <c r="F43" s="130"/>
      <c r="G43" s="130"/>
      <c r="H43" s="131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35"/>
      <c r="B155" s="136"/>
      <c r="C155" s="136"/>
      <c r="D155" s="136"/>
      <c r="E155" s="136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0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3.28125" style="3" customWidth="1"/>
    <col min="4" max="4" width="11.7109375" style="3" bestFit="1" customWidth="1"/>
    <col min="5" max="5" width="12.421875" style="3" bestFit="1" customWidth="1"/>
    <col min="6" max="6" width="8.8515625" style="3" customWidth="1"/>
    <col min="7" max="7" width="11.7109375" style="3" customWidth="1"/>
    <col min="8" max="8" width="7.57421875" style="3" customWidth="1"/>
    <col min="9" max="9" width="13.8515625" style="3" customWidth="1"/>
    <col min="10" max="10" width="10.00390625" style="3" bestFit="1" customWidth="1"/>
    <col min="11" max="12" width="13.7109375" style="3" customWidth="1"/>
    <col min="13" max="16384" width="11.421875" style="1" customWidth="1"/>
  </cols>
  <sheetData>
    <row r="1" spans="1:12" ht="24" customHeight="1">
      <c r="A1" s="137" t="s">
        <v>44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13" customFormat="1" ht="67.5">
      <c r="A2" s="11" t="s">
        <v>22</v>
      </c>
      <c r="B2" s="11" t="s">
        <v>23</v>
      </c>
      <c r="C2" s="12" t="s">
        <v>49</v>
      </c>
      <c r="D2" s="101" t="s">
        <v>14</v>
      </c>
      <c r="E2" s="101" t="s">
        <v>15</v>
      </c>
      <c r="F2" s="101" t="s">
        <v>16</v>
      </c>
      <c r="G2" s="101" t="s">
        <v>17</v>
      </c>
      <c r="H2" s="101" t="s">
        <v>24</v>
      </c>
      <c r="I2" s="101" t="s">
        <v>19</v>
      </c>
      <c r="J2" s="101" t="s">
        <v>20</v>
      </c>
      <c r="K2" s="12" t="s">
        <v>48</v>
      </c>
      <c r="L2" s="12" t="s">
        <v>50</v>
      </c>
    </row>
    <row r="3" spans="1:12" ht="12.75">
      <c r="A3" s="96"/>
      <c r="B3" s="16"/>
      <c r="C3" s="1"/>
      <c r="D3" s="1"/>
      <c r="E3" s="1"/>
      <c r="F3" s="1"/>
      <c r="G3" s="1"/>
      <c r="H3" s="1"/>
      <c r="I3" s="1"/>
      <c r="J3" s="1"/>
      <c r="K3" s="112"/>
      <c r="L3" s="112"/>
    </row>
    <row r="4" spans="1:12" s="13" customFormat="1" ht="25.5">
      <c r="A4" s="96"/>
      <c r="B4" s="98" t="s">
        <v>66</v>
      </c>
      <c r="K4" s="111"/>
      <c r="L4" s="111"/>
    </row>
    <row r="5" spans="1:12" ht="12.75">
      <c r="A5" s="96"/>
      <c r="B5" s="16"/>
      <c r="C5" s="1"/>
      <c r="D5" s="112"/>
      <c r="E5" s="112"/>
      <c r="F5" s="1"/>
      <c r="G5" s="1"/>
      <c r="H5" s="1"/>
      <c r="I5" s="1"/>
      <c r="J5" s="1"/>
      <c r="K5" s="112"/>
      <c r="L5" s="112"/>
    </row>
    <row r="6" spans="1:2" s="13" customFormat="1" ht="12.75">
      <c r="A6" s="96"/>
      <c r="B6" s="99" t="s">
        <v>43</v>
      </c>
    </row>
    <row r="7" spans="1:12" s="13" customFormat="1" ht="12.75" customHeight="1">
      <c r="A7" s="108" t="s">
        <v>58</v>
      </c>
      <c r="B7" s="110" t="s">
        <v>59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s="13" customFormat="1" ht="12.75">
      <c r="A8" s="96">
        <v>3</v>
      </c>
      <c r="B8" s="99" t="s">
        <v>25</v>
      </c>
      <c r="C8" s="111">
        <f>D8</f>
        <v>6573733</v>
      </c>
      <c r="D8" s="111">
        <f>D9+D13</f>
        <v>6573733</v>
      </c>
      <c r="E8" s="111"/>
      <c r="F8" s="111"/>
      <c r="G8" s="111"/>
      <c r="H8" s="111"/>
      <c r="I8" s="111"/>
      <c r="J8" s="111"/>
      <c r="K8" s="111">
        <f>K9+K13</f>
        <v>6669935</v>
      </c>
      <c r="L8" s="111">
        <f>L9+L13</f>
        <v>6675628</v>
      </c>
    </row>
    <row r="9" spans="1:12" s="13" customFormat="1" ht="12.75">
      <c r="A9" s="96">
        <v>31</v>
      </c>
      <c r="B9" s="99" t="s">
        <v>26</v>
      </c>
      <c r="C9" s="111">
        <f>D9</f>
        <v>6000000</v>
      </c>
      <c r="D9" s="111">
        <f>D10+D11+D12</f>
        <v>6000000</v>
      </c>
      <c r="E9" s="111"/>
      <c r="F9" s="111"/>
      <c r="G9" s="111"/>
      <c r="H9" s="111"/>
      <c r="I9" s="111"/>
      <c r="J9" s="111"/>
      <c r="K9" s="111">
        <f>K10+K11+K12</f>
        <v>6070000</v>
      </c>
      <c r="L9" s="111">
        <f>L10+L11+L12</f>
        <v>6070000</v>
      </c>
    </row>
    <row r="10" spans="1:12" ht="12.75">
      <c r="A10" s="95">
        <v>311</v>
      </c>
      <c r="B10" s="16" t="s">
        <v>27</v>
      </c>
      <c r="C10" s="112">
        <f>D10</f>
        <v>4040000</v>
      </c>
      <c r="D10" s="112">
        <v>4040000</v>
      </c>
      <c r="E10" s="112"/>
      <c r="F10" s="112"/>
      <c r="G10" s="112"/>
      <c r="H10" s="112"/>
      <c r="I10" s="112"/>
      <c r="J10" s="112"/>
      <c r="K10" s="112">
        <v>4080000</v>
      </c>
      <c r="L10" s="112">
        <v>4080000</v>
      </c>
    </row>
    <row r="11" spans="1:12" ht="12.75">
      <c r="A11" s="95">
        <v>312</v>
      </c>
      <c r="B11" s="16" t="s">
        <v>28</v>
      </c>
      <c r="C11" s="112">
        <f aca="true" t="shared" si="0" ref="C11:C17">D11</f>
        <v>80000</v>
      </c>
      <c r="D11" s="112">
        <v>80000</v>
      </c>
      <c r="E11" s="112"/>
      <c r="F11" s="112"/>
      <c r="G11" s="112"/>
      <c r="H11" s="112"/>
      <c r="I11" s="112"/>
      <c r="J11" s="112"/>
      <c r="K11" s="112">
        <v>90000</v>
      </c>
      <c r="L11" s="112">
        <v>90000</v>
      </c>
    </row>
    <row r="12" spans="1:12" ht="12.75">
      <c r="A12" s="95">
        <v>313</v>
      </c>
      <c r="B12" s="16" t="s">
        <v>29</v>
      </c>
      <c r="C12" s="112">
        <f t="shared" si="0"/>
        <v>1880000</v>
      </c>
      <c r="D12" s="112">
        <v>1880000</v>
      </c>
      <c r="E12" s="112"/>
      <c r="F12" s="112"/>
      <c r="G12" s="112"/>
      <c r="H12" s="112"/>
      <c r="I12" s="112"/>
      <c r="J12" s="112"/>
      <c r="K12" s="112">
        <v>1900000</v>
      </c>
      <c r="L12" s="112">
        <v>1900000</v>
      </c>
    </row>
    <row r="13" spans="1:12" s="13" customFormat="1" ht="12.75">
      <c r="A13" s="96">
        <v>32</v>
      </c>
      <c r="B13" s="99" t="s">
        <v>30</v>
      </c>
      <c r="C13" s="111">
        <f t="shared" si="0"/>
        <v>573733</v>
      </c>
      <c r="D13" s="111">
        <f>D14+D15+D16+D17</f>
        <v>573733</v>
      </c>
      <c r="E13" s="111"/>
      <c r="F13" s="111"/>
      <c r="G13" s="111"/>
      <c r="H13" s="111"/>
      <c r="I13" s="111"/>
      <c r="J13" s="111"/>
      <c r="K13" s="111">
        <f>K14+K15+K16+K17</f>
        <v>599935</v>
      </c>
      <c r="L13" s="111">
        <f>L14+L15+L16+L17</f>
        <v>605628</v>
      </c>
    </row>
    <row r="14" spans="1:12" ht="12.75">
      <c r="A14" s="95">
        <v>321</v>
      </c>
      <c r="B14" s="16" t="s">
        <v>31</v>
      </c>
      <c r="C14" s="112">
        <f t="shared" si="0"/>
        <v>112000</v>
      </c>
      <c r="D14" s="112">
        <v>112000</v>
      </c>
      <c r="E14" s="112"/>
      <c r="F14" s="112"/>
      <c r="G14" s="112"/>
      <c r="H14" s="112"/>
      <c r="I14" s="112"/>
      <c r="J14" s="112"/>
      <c r="K14" s="112">
        <v>112000</v>
      </c>
      <c r="L14" s="112">
        <v>112000</v>
      </c>
    </row>
    <row r="15" spans="1:12" ht="12.75">
      <c r="A15" s="95">
        <v>322</v>
      </c>
      <c r="B15" s="16" t="s">
        <v>32</v>
      </c>
      <c r="C15" s="112">
        <f t="shared" si="0"/>
        <v>40000</v>
      </c>
      <c r="D15" s="112">
        <v>40000</v>
      </c>
      <c r="E15" s="112"/>
      <c r="F15" s="112"/>
      <c r="G15" s="112"/>
      <c r="H15" s="112"/>
      <c r="I15" s="112"/>
      <c r="J15" s="112"/>
      <c r="K15" s="112">
        <v>40000</v>
      </c>
      <c r="L15" s="112">
        <v>40000</v>
      </c>
    </row>
    <row r="16" spans="1:12" ht="12.75">
      <c r="A16" s="95">
        <v>323</v>
      </c>
      <c r="B16" s="16" t="s">
        <v>33</v>
      </c>
      <c r="C16" s="112">
        <f t="shared" si="0"/>
        <v>401733</v>
      </c>
      <c r="D16" s="112">
        <v>401733</v>
      </c>
      <c r="E16" s="112"/>
      <c r="F16" s="112"/>
      <c r="G16" s="112"/>
      <c r="H16" s="112"/>
      <c r="I16" s="112"/>
      <c r="J16" s="112"/>
      <c r="K16" s="112">
        <v>427935</v>
      </c>
      <c r="L16" s="112">
        <v>433628</v>
      </c>
    </row>
    <row r="17" spans="1:12" ht="12.75">
      <c r="A17" s="95">
        <v>329</v>
      </c>
      <c r="B17" s="16" t="s">
        <v>34</v>
      </c>
      <c r="C17" s="112">
        <f t="shared" si="0"/>
        <v>20000</v>
      </c>
      <c r="D17" s="112">
        <v>20000</v>
      </c>
      <c r="E17" s="112"/>
      <c r="F17" s="112"/>
      <c r="G17" s="112"/>
      <c r="H17" s="112"/>
      <c r="I17" s="112"/>
      <c r="J17" s="112"/>
      <c r="K17" s="112">
        <v>20000</v>
      </c>
      <c r="L17" s="112">
        <v>20000</v>
      </c>
    </row>
    <row r="18" spans="1:12" ht="12.75">
      <c r="A18" s="96"/>
      <c r="B18" s="16"/>
      <c r="C18" s="112"/>
      <c r="D18" s="112"/>
      <c r="E18" s="112"/>
      <c r="F18" s="112"/>
      <c r="G18" s="112"/>
      <c r="H18" s="112"/>
      <c r="I18" s="112"/>
      <c r="J18" s="112"/>
      <c r="K18" s="112"/>
      <c r="L18" s="112"/>
    </row>
    <row r="19" spans="1:12" s="13" customFormat="1" ht="27.75" customHeight="1">
      <c r="A19" s="108" t="s">
        <v>61</v>
      </c>
      <c r="B19" s="110" t="s">
        <v>60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s="13" customFormat="1" ht="12.75">
      <c r="A20" s="96">
        <v>3</v>
      </c>
      <c r="B20" s="99" t="s">
        <v>25</v>
      </c>
      <c r="C20" s="111">
        <f aca="true" t="shared" si="1" ref="C20:C26">D20</f>
        <v>339000</v>
      </c>
      <c r="D20" s="111">
        <f>D21+D25</f>
        <v>339000</v>
      </c>
      <c r="E20" s="111"/>
      <c r="F20" s="111"/>
      <c r="G20" s="111"/>
      <c r="H20" s="111"/>
      <c r="I20" s="111"/>
      <c r="J20" s="111"/>
      <c r="K20" s="111">
        <f>K21+K25</f>
        <v>339000</v>
      </c>
      <c r="L20" s="111">
        <f>L21+L25</f>
        <v>339000</v>
      </c>
    </row>
    <row r="21" spans="1:12" s="13" customFormat="1" ht="12.75">
      <c r="A21" s="96">
        <v>31</v>
      </c>
      <c r="B21" s="99" t="s">
        <v>26</v>
      </c>
      <c r="C21" s="111">
        <f t="shared" si="1"/>
        <v>335520</v>
      </c>
      <c r="D21" s="111">
        <f>D22+D23+D24</f>
        <v>335520</v>
      </c>
      <c r="E21" s="111"/>
      <c r="F21" s="111"/>
      <c r="G21" s="111"/>
      <c r="H21" s="111"/>
      <c r="I21" s="111"/>
      <c r="J21" s="111"/>
      <c r="K21" s="111">
        <f>K22+K23+K24</f>
        <v>335520</v>
      </c>
      <c r="L21" s="111">
        <f>L22+L23+L24</f>
        <v>335520</v>
      </c>
    </row>
    <row r="22" spans="1:12" s="13" customFormat="1" ht="12.75">
      <c r="A22" s="95">
        <v>311</v>
      </c>
      <c r="B22" s="16" t="s">
        <v>27</v>
      </c>
      <c r="C22" s="112">
        <f t="shared" si="1"/>
        <v>225520</v>
      </c>
      <c r="D22" s="112">
        <v>225520</v>
      </c>
      <c r="E22" s="111"/>
      <c r="F22" s="111"/>
      <c r="G22" s="111"/>
      <c r="H22" s="111"/>
      <c r="I22" s="111"/>
      <c r="J22" s="111"/>
      <c r="K22" s="112">
        <v>225520</v>
      </c>
      <c r="L22" s="112">
        <v>225520</v>
      </c>
    </row>
    <row r="23" spans="1:12" s="13" customFormat="1" ht="12.75">
      <c r="A23" s="95">
        <v>312</v>
      </c>
      <c r="B23" s="16" t="s">
        <v>28</v>
      </c>
      <c r="C23" s="112">
        <f t="shared" si="1"/>
        <v>5000</v>
      </c>
      <c r="D23" s="112">
        <v>5000</v>
      </c>
      <c r="E23" s="111"/>
      <c r="F23" s="111"/>
      <c r="G23" s="111"/>
      <c r="H23" s="111"/>
      <c r="I23" s="111"/>
      <c r="J23" s="111"/>
      <c r="K23" s="112">
        <v>5000</v>
      </c>
      <c r="L23" s="112">
        <v>5000</v>
      </c>
    </row>
    <row r="24" spans="1:12" s="13" customFormat="1" ht="12.75">
      <c r="A24" s="95">
        <v>313</v>
      </c>
      <c r="B24" s="16" t="s">
        <v>29</v>
      </c>
      <c r="C24" s="112">
        <f t="shared" si="1"/>
        <v>105000</v>
      </c>
      <c r="D24" s="112">
        <v>105000</v>
      </c>
      <c r="E24" s="111"/>
      <c r="F24" s="111"/>
      <c r="G24" s="111"/>
      <c r="H24" s="111"/>
      <c r="I24" s="111"/>
      <c r="J24" s="111"/>
      <c r="K24" s="112">
        <v>105000</v>
      </c>
      <c r="L24" s="112">
        <v>105000</v>
      </c>
    </row>
    <row r="25" spans="1:12" s="13" customFormat="1" ht="12.75">
      <c r="A25" s="96">
        <v>32</v>
      </c>
      <c r="B25" s="99" t="s">
        <v>30</v>
      </c>
      <c r="C25" s="111">
        <f t="shared" si="1"/>
        <v>3480</v>
      </c>
      <c r="D25" s="111">
        <f>D26</f>
        <v>3480</v>
      </c>
      <c r="E25" s="111"/>
      <c r="F25" s="111"/>
      <c r="G25" s="111"/>
      <c r="H25" s="111"/>
      <c r="I25" s="111"/>
      <c r="J25" s="111"/>
      <c r="K25" s="111">
        <f>K26</f>
        <v>3480</v>
      </c>
      <c r="L25" s="111">
        <f>L26</f>
        <v>3480</v>
      </c>
    </row>
    <row r="26" spans="1:12" ht="12.75">
      <c r="A26" s="95">
        <v>321</v>
      </c>
      <c r="B26" s="16" t="s">
        <v>31</v>
      </c>
      <c r="C26" s="112">
        <f t="shared" si="1"/>
        <v>3480</v>
      </c>
      <c r="D26" s="112">
        <v>3480</v>
      </c>
      <c r="E26" s="112"/>
      <c r="F26" s="112"/>
      <c r="G26" s="112"/>
      <c r="H26" s="112"/>
      <c r="I26" s="112"/>
      <c r="J26" s="112"/>
      <c r="K26" s="112">
        <v>3480</v>
      </c>
      <c r="L26" s="112">
        <v>3480</v>
      </c>
    </row>
    <row r="27" spans="1:12" ht="12.75">
      <c r="A27" s="96"/>
      <c r="B27" s="16"/>
      <c r="C27" s="112"/>
      <c r="D27" s="112"/>
      <c r="E27" s="112"/>
      <c r="F27" s="112"/>
      <c r="G27" s="112"/>
      <c r="H27" s="112"/>
      <c r="I27" s="112"/>
      <c r="J27" s="112"/>
      <c r="K27" s="112"/>
      <c r="L27" s="112"/>
    </row>
    <row r="28" spans="1:12" s="13" customFormat="1" ht="12.75">
      <c r="A28" s="108" t="s">
        <v>62</v>
      </c>
      <c r="B28" s="99" t="s">
        <v>65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</row>
    <row r="29" spans="1:12" s="13" customFormat="1" ht="12.75">
      <c r="A29" s="96">
        <v>3</v>
      </c>
      <c r="B29" s="99" t="s">
        <v>25</v>
      </c>
      <c r="C29" s="111">
        <f>C30+C34+C39+C41</f>
        <v>1147267</v>
      </c>
      <c r="D29" s="111"/>
      <c r="E29" s="111">
        <f>E30+E34+E39+E41</f>
        <v>1147267</v>
      </c>
      <c r="F29" s="111"/>
      <c r="G29" s="111"/>
      <c r="H29" s="111"/>
      <c r="I29" s="111"/>
      <c r="J29" s="111"/>
      <c r="K29" s="111">
        <f>K30+K34+K39+K41</f>
        <v>1151065</v>
      </c>
      <c r="L29" s="111">
        <f>L30+L34+L39+L41</f>
        <v>1255372</v>
      </c>
    </row>
    <row r="30" spans="1:12" s="13" customFormat="1" ht="12.75">
      <c r="A30" s="96">
        <v>31</v>
      </c>
      <c r="B30" s="99" t="s">
        <v>26</v>
      </c>
      <c r="C30" s="111">
        <f>C31+C32+C33</f>
        <v>66000</v>
      </c>
      <c r="D30" s="111"/>
      <c r="E30" s="111">
        <f>E31+E32+E33</f>
        <v>66000</v>
      </c>
      <c r="F30" s="111"/>
      <c r="G30" s="111"/>
      <c r="H30" s="111"/>
      <c r="I30" s="111"/>
      <c r="J30" s="111"/>
      <c r="K30" s="111">
        <f>K31+K32+K33</f>
        <v>66000</v>
      </c>
      <c r="L30" s="111">
        <f>L31+L32+L33</f>
        <v>66000</v>
      </c>
    </row>
    <row r="31" spans="1:12" ht="12.75">
      <c r="A31" s="95">
        <v>311</v>
      </c>
      <c r="B31" s="16" t="s">
        <v>27</v>
      </c>
      <c r="C31" s="112">
        <v>45000</v>
      </c>
      <c r="D31" s="112"/>
      <c r="E31" s="112">
        <v>45000</v>
      </c>
      <c r="F31" s="112"/>
      <c r="G31" s="112"/>
      <c r="H31" s="112"/>
      <c r="I31" s="112"/>
      <c r="J31" s="112"/>
      <c r="K31" s="112">
        <v>45000</v>
      </c>
      <c r="L31" s="112">
        <v>45000</v>
      </c>
    </row>
    <row r="32" spans="1:12" ht="12.75">
      <c r="A32" s="95">
        <v>312</v>
      </c>
      <c r="B32" s="16" t="s">
        <v>28</v>
      </c>
      <c r="C32" s="112">
        <v>0</v>
      </c>
      <c r="D32" s="112"/>
      <c r="E32" s="112">
        <v>0</v>
      </c>
      <c r="F32" s="112"/>
      <c r="G32" s="112"/>
      <c r="H32" s="112"/>
      <c r="I32" s="112"/>
      <c r="J32" s="112"/>
      <c r="K32" s="112">
        <v>0</v>
      </c>
      <c r="L32" s="112">
        <v>0</v>
      </c>
    </row>
    <row r="33" spans="1:12" ht="12.75">
      <c r="A33" s="95">
        <v>313</v>
      </c>
      <c r="B33" s="16" t="s">
        <v>29</v>
      </c>
      <c r="C33" s="112">
        <v>21000</v>
      </c>
      <c r="D33" s="112"/>
      <c r="E33" s="112">
        <v>21000</v>
      </c>
      <c r="F33" s="112"/>
      <c r="G33" s="112"/>
      <c r="H33" s="112"/>
      <c r="I33" s="112"/>
      <c r="J33" s="112"/>
      <c r="K33" s="112">
        <v>21000</v>
      </c>
      <c r="L33" s="112">
        <v>21000</v>
      </c>
    </row>
    <row r="34" spans="1:12" s="13" customFormat="1" ht="12.75">
      <c r="A34" s="96">
        <v>32</v>
      </c>
      <c r="B34" s="99" t="s">
        <v>30</v>
      </c>
      <c r="C34" s="111">
        <f>C35+C36+C37+C38</f>
        <v>1047267</v>
      </c>
      <c r="D34" s="111"/>
      <c r="E34" s="111">
        <f>E35+E36+E37+E38</f>
        <v>1047267</v>
      </c>
      <c r="F34" s="111"/>
      <c r="G34" s="111"/>
      <c r="H34" s="111"/>
      <c r="I34" s="111"/>
      <c r="J34" s="111"/>
      <c r="K34" s="111">
        <f>K35+K36+K37+K38</f>
        <v>1051065</v>
      </c>
      <c r="L34" s="111">
        <f>L35+L36+L37+L38</f>
        <v>1155372</v>
      </c>
    </row>
    <row r="35" spans="1:12" ht="12.75">
      <c r="A35" s="95">
        <v>321</v>
      </c>
      <c r="B35" s="16" t="s">
        <v>31</v>
      </c>
      <c r="C35" s="112">
        <v>200000</v>
      </c>
      <c r="D35" s="112"/>
      <c r="E35" s="112">
        <v>200000</v>
      </c>
      <c r="F35" s="112"/>
      <c r="G35" s="112"/>
      <c r="H35" s="112"/>
      <c r="I35" s="112"/>
      <c r="J35" s="112"/>
      <c r="K35" s="112">
        <v>200000</v>
      </c>
      <c r="L35" s="112">
        <v>200000</v>
      </c>
    </row>
    <row r="36" spans="1:12" ht="12.75">
      <c r="A36" s="95">
        <v>322</v>
      </c>
      <c r="B36" s="16" t="s">
        <v>32</v>
      </c>
      <c r="C36" s="112">
        <v>60000</v>
      </c>
      <c r="D36" s="112"/>
      <c r="E36" s="112">
        <v>60000</v>
      </c>
      <c r="F36" s="112"/>
      <c r="G36" s="112"/>
      <c r="H36" s="112"/>
      <c r="I36" s="112"/>
      <c r="J36" s="112"/>
      <c r="K36" s="112">
        <v>60000</v>
      </c>
      <c r="L36" s="112">
        <v>60000</v>
      </c>
    </row>
    <row r="37" spans="1:12" ht="12.75">
      <c r="A37" s="95">
        <v>323</v>
      </c>
      <c r="B37" s="16" t="s">
        <v>33</v>
      </c>
      <c r="C37" s="112">
        <v>687267</v>
      </c>
      <c r="D37" s="112"/>
      <c r="E37" s="112">
        <v>687267</v>
      </c>
      <c r="F37" s="112"/>
      <c r="G37" s="112"/>
      <c r="H37" s="112"/>
      <c r="I37" s="112"/>
      <c r="J37" s="112"/>
      <c r="K37" s="112">
        <v>691065</v>
      </c>
      <c r="L37" s="112">
        <v>795372</v>
      </c>
    </row>
    <row r="38" spans="1:12" ht="12.75">
      <c r="A38" s="95">
        <v>329</v>
      </c>
      <c r="B38" s="16" t="s">
        <v>34</v>
      </c>
      <c r="C38" s="112">
        <v>100000</v>
      </c>
      <c r="D38" s="112"/>
      <c r="E38" s="112">
        <v>100000</v>
      </c>
      <c r="F38" s="112"/>
      <c r="G38" s="112"/>
      <c r="H38" s="112"/>
      <c r="I38" s="112"/>
      <c r="J38" s="112"/>
      <c r="K38" s="112">
        <v>100000</v>
      </c>
      <c r="L38" s="112">
        <v>100000</v>
      </c>
    </row>
    <row r="39" spans="1:12" s="13" customFormat="1" ht="12.75">
      <c r="A39" s="96">
        <v>34</v>
      </c>
      <c r="B39" s="99" t="s">
        <v>35</v>
      </c>
      <c r="C39" s="111">
        <f>C40</f>
        <v>4000</v>
      </c>
      <c r="D39" s="111"/>
      <c r="E39" s="111">
        <f>E40</f>
        <v>4000</v>
      </c>
      <c r="F39" s="111"/>
      <c r="G39" s="111"/>
      <c r="H39" s="111"/>
      <c r="I39" s="111"/>
      <c r="J39" s="111"/>
      <c r="K39" s="111">
        <f>K40</f>
        <v>4000</v>
      </c>
      <c r="L39" s="111">
        <f>L40</f>
        <v>4000</v>
      </c>
    </row>
    <row r="40" spans="1:12" ht="12.75">
      <c r="A40" s="95">
        <v>343</v>
      </c>
      <c r="B40" s="16" t="s">
        <v>36</v>
      </c>
      <c r="C40" s="112">
        <v>4000</v>
      </c>
      <c r="D40" s="112"/>
      <c r="E40" s="112">
        <v>4000</v>
      </c>
      <c r="F40" s="112"/>
      <c r="G40" s="112"/>
      <c r="H40" s="112"/>
      <c r="I40" s="112"/>
      <c r="J40" s="112"/>
      <c r="K40" s="112">
        <v>4000</v>
      </c>
      <c r="L40" s="112">
        <v>4000</v>
      </c>
    </row>
    <row r="41" spans="1:12" s="13" customFormat="1" ht="25.5">
      <c r="A41" s="96">
        <v>4</v>
      </c>
      <c r="B41" s="99" t="s">
        <v>38</v>
      </c>
      <c r="C41" s="111">
        <f>C42</f>
        <v>30000</v>
      </c>
      <c r="D41" s="111"/>
      <c r="E41" s="111">
        <f>E42</f>
        <v>30000</v>
      </c>
      <c r="F41" s="111"/>
      <c r="G41" s="111"/>
      <c r="H41" s="111"/>
      <c r="I41" s="111"/>
      <c r="J41" s="111"/>
      <c r="K41" s="111">
        <f>K42</f>
        <v>30000</v>
      </c>
      <c r="L41" s="111">
        <f>L42</f>
        <v>30000</v>
      </c>
    </row>
    <row r="42" spans="1:12" s="13" customFormat="1" ht="25.5">
      <c r="A42" s="96">
        <v>42</v>
      </c>
      <c r="B42" s="99" t="s">
        <v>39</v>
      </c>
      <c r="C42" s="111">
        <f>C43</f>
        <v>30000</v>
      </c>
      <c r="D42" s="111"/>
      <c r="E42" s="111">
        <f>E43</f>
        <v>30000</v>
      </c>
      <c r="F42" s="111"/>
      <c r="G42" s="111"/>
      <c r="H42" s="111"/>
      <c r="I42" s="111"/>
      <c r="J42" s="111"/>
      <c r="K42" s="111">
        <f>K43</f>
        <v>30000</v>
      </c>
      <c r="L42" s="111">
        <f>L43</f>
        <v>30000</v>
      </c>
    </row>
    <row r="43" spans="1:12" ht="12.75">
      <c r="A43" s="95">
        <v>422</v>
      </c>
      <c r="B43" s="16" t="s">
        <v>37</v>
      </c>
      <c r="C43" s="112">
        <v>30000</v>
      </c>
      <c r="D43" s="112"/>
      <c r="E43" s="112">
        <v>30000</v>
      </c>
      <c r="F43" s="112"/>
      <c r="G43" s="112"/>
      <c r="H43" s="112"/>
      <c r="I43" s="112"/>
      <c r="J43" s="112"/>
      <c r="K43" s="112">
        <v>30000</v>
      </c>
      <c r="L43" s="112">
        <v>30000</v>
      </c>
    </row>
    <row r="44" spans="1:12" ht="12.75">
      <c r="A44" s="96"/>
      <c r="B44" s="16"/>
      <c r="C44" s="112"/>
      <c r="D44" s="112"/>
      <c r="E44" s="112"/>
      <c r="F44" s="112"/>
      <c r="G44" s="112"/>
      <c r="H44" s="112"/>
      <c r="I44" s="112"/>
      <c r="J44" s="112"/>
      <c r="K44" s="112"/>
      <c r="L44" s="112"/>
    </row>
    <row r="45" spans="1:12" ht="12.75">
      <c r="A45" s="108" t="s">
        <v>64</v>
      </c>
      <c r="B45" s="99" t="s">
        <v>63</v>
      </c>
      <c r="C45" s="111"/>
      <c r="D45" s="112"/>
      <c r="E45" s="112"/>
      <c r="F45" s="112"/>
      <c r="G45" s="112"/>
      <c r="H45" s="112"/>
      <c r="I45" s="112"/>
      <c r="J45" s="112"/>
      <c r="K45" s="112"/>
      <c r="L45" s="112"/>
    </row>
    <row r="46" spans="1:12" ht="12.75">
      <c r="A46" s="96">
        <v>3</v>
      </c>
      <c r="B46" s="99" t="s">
        <v>25</v>
      </c>
      <c r="C46" s="111">
        <f>C47+C51+C56+C58</f>
        <v>1360000</v>
      </c>
      <c r="D46" s="112"/>
      <c r="E46" s="112"/>
      <c r="F46" s="112"/>
      <c r="G46" s="111">
        <f>G47+G51+G56+G58</f>
        <v>1360000</v>
      </c>
      <c r="H46" s="112"/>
      <c r="I46" s="112"/>
      <c r="J46" s="112"/>
      <c r="K46" s="111">
        <f>K47+K51+K56+K58</f>
        <v>1390000</v>
      </c>
      <c r="L46" s="111">
        <f>L47+L51+L56+L58</f>
        <v>1730000</v>
      </c>
    </row>
    <row r="47" spans="1:12" ht="12.75">
      <c r="A47" s="96">
        <v>31</v>
      </c>
      <c r="B47" s="99" t="s">
        <v>26</v>
      </c>
      <c r="C47" s="111">
        <f>C48+C49+C50</f>
        <v>97500</v>
      </c>
      <c r="D47" s="112"/>
      <c r="E47" s="112"/>
      <c r="F47" s="112"/>
      <c r="G47" s="111">
        <f>G48+G49+G50</f>
        <v>97500</v>
      </c>
      <c r="H47" s="112"/>
      <c r="I47" s="112"/>
      <c r="J47" s="112"/>
      <c r="K47" s="111">
        <f>K48+K49+K50</f>
        <v>97500</v>
      </c>
      <c r="L47" s="111">
        <f>L48+L49+L50</f>
        <v>97500</v>
      </c>
    </row>
    <row r="48" spans="1:12" ht="12.75">
      <c r="A48" s="95">
        <v>311</v>
      </c>
      <c r="B48" s="16" t="s">
        <v>27</v>
      </c>
      <c r="C48" s="112">
        <v>66500</v>
      </c>
      <c r="D48" s="112"/>
      <c r="E48" s="112"/>
      <c r="F48" s="112"/>
      <c r="G48" s="112">
        <v>66500</v>
      </c>
      <c r="H48" s="112"/>
      <c r="I48" s="112"/>
      <c r="J48" s="112"/>
      <c r="K48" s="112">
        <v>66500</v>
      </c>
      <c r="L48" s="112">
        <v>66500</v>
      </c>
    </row>
    <row r="49" spans="1:12" ht="12.75">
      <c r="A49" s="95">
        <v>312</v>
      </c>
      <c r="B49" s="16" t="s">
        <v>28</v>
      </c>
      <c r="C49" s="112">
        <v>0</v>
      </c>
      <c r="D49" s="112"/>
      <c r="E49" s="112"/>
      <c r="F49" s="112"/>
      <c r="G49" s="112">
        <v>0</v>
      </c>
      <c r="H49" s="112"/>
      <c r="I49" s="112"/>
      <c r="J49" s="112"/>
      <c r="K49" s="112">
        <v>0</v>
      </c>
      <c r="L49" s="112">
        <v>0</v>
      </c>
    </row>
    <row r="50" spans="1:12" ht="12.75">
      <c r="A50" s="95">
        <v>313</v>
      </c>
      <c r="B50" s="16" t="s">
        <v>29</v>
      </c>
      <c r="C50" s="112">
        <v>31000</v>
      </c>
      <c r="D50" s="112"/>
      <c r="E50" s="112"/>
      <c r="F50" s="112"/>
      <c r="G50" s="112">
        <v>31000</v>
      </c>
      <c r="H50" s="112"/>
      <c r="I50" s="112"/>
      <c r="J50" s="112"/>
      <c r="K50" s="112">
        <v>31000</v>
      </c>
      <c r="L50" s="112">
        <v>31000</v>
      </c>
    </row>
    <row r="51" spans="1:12" ht="12.75">
      <c r="A51" s="96">
        <v>32</v>
      </c>
      <c r="B51" s="99" t="s">
        <v>30</v>
      </c>
      <c r="C51" s="111">
        <f>C52+C53+C54+C55</f>
        <v>1238500</v>
      </c>
      <c r="D51" s="112"/>
      <c r="E51" s="112"/>
      <c r="F51" s="112"/>
      <c r="G51" s="111">
        <f>G52+G53+G54+G55</f>
        <v>1238500</v>
      </c>
      <c r="H51" s="112"/>
      <c r="I51" s="112"/>
      <c r="J51" s="112"/>
      <c r="K51" s="111">
        <f>K52+K53+K54+K55</f>
        <v>1268500</v>
      </c>
      <c r="L51" s="111">
        <f>L52+L53+L54+L55</f>
        <v>1588500</v>
      </c>
    </row>
    <row r="52" spans="1:12" ht="12.75">
      <c r="A52" s="95">
        <v>321</v>
      </c>
      <c r="B52" s="16" t="s">
        <v>31</v>
      </c>
      <c r="C52" s="112">
        <f>2970+265000</f>
        <v>267970</v>
      </c>
      <c r="D52" s="112"/>
      <c r="E52" s="112"/>
      <c r="F52" s="112"/>
      <c r="G52" s="112">
        <f>2970+265000</f>
        <v>267970</v>
      </c>
      <c r="H52" s="112"/>
      <c r="I52" s="112"/>
      <c r="J52" s="112"/>
      <c r="K52" s="112">
        <f>2970+265000</f>
        <v>267970</v>
      </c>
      <c r="L52" s="112">
        <v>320000</v>
      </c>
    </row>
    <row r="53" spans="1:12" ht="12.75">
      <c r="A53" s="95">
        <v>322</v>
      </c>
      <c r="B53" s="16" t="s">
        <v>32</v>
      </c>
      <c r="C53" s="112">
        <v>60000</v>
      </c>
      <c r="D53" s="112"/>
      <c r="E53" s="112"/>
      <c r="F53" s="112"/>
      <c r="G53" s="112">
        <v>60000</v>
      </c>
      <c r="H53" s="112"/>
      <c r="I53" s="112"/>
      <c r="J53" s="112"/>
      <c r="K53" s="112">
        <v>60000</v>
      </c>
      <c r="L53" s="112">
        <v>68500</v>
      </c>
    </row>
    <row r="54" spans="1:12" ht="12.75">
      <c r="A54" s="95">
        <v>323</v>
      </c>
      <c r="B54" s="16" t="s">
        <v>33</v>
      </c>
      <c r="C54" s="112">
        <v>813530</v>
      </c>
      <c r="D54" s="112"/>
      <c r="E54" s="112"/>
      <c r="F54" s="112"/>
      <c r="G54" s="112">
        <v>813530</v>
      </c>
      <c r="H54" s="112"/>
      <c r="I54" s="112"/>
      <c r="J54" s="112"/>
      <c r="K54" s="112">
        <v>843530</v>
      </c>
      <c r="L54" s="112">
        <v>1060000</v>
      </c>
    </row>
    <row r="55" spans="1:12" ht="12.75">
      <c r="A55" s="95">
        <v>329</v>
      </c>
      <c r="B55" s="16" t="s">
        <v>34</v>
      </c>
      <c r="C55" s="112">
        <v>97000</v>
      </c>
      <c r="D55" s="112"/>
      <c r="E55" s="112"/>
      <c r="F55" s="112"/>
      <c r="G55" s="112">
        <v>97000</v>
      </c>
      <c r="H55" s="112"/>
      <c r="I55" s="112"/>
      <c r="J55" s="112"/>
      <c r="K55" s="112">
        <v>97000</v>
      </c>
      <c r="L55" s="112">
        <v>140000</v>
      </c>
    </row>
    <row r="56" spans="1:12" ht="12.75">
      <c r="A56" s="96">
        <v>34</v>
      </c>
      <c r="B56" s="99" t="s">
        <v>35</v>
      </c>
      <c r="C56" s="111">
        <f>C57</f>
        <v>4000</v>
      </c>
      <c r="D56" s="112"/>
      <c r="E56" s="112"/>
      <c r="F56" s="112"/>
      <c r="G56" s="111">
        <f>G57</f>
        <v>4000</v>
      </c>
      <c r="H56" s="112"/>
      <c r="I56" s="112"/>
      <c r="J56" s="112"/>
      <c r="K56" s="111">
        <f>K57</f>
        <v>4000</v>
      </c>
      <c r="L56" s="111">
        <f>L57</f>
        <v>4000</v>
      </c>
    </row>
    <row r="57" spans="1:12" ht="12.75">
      <c r="A57" s="95">
        <v>343</v>
      </c>
      <c r="B57" s="16" t="s">
        <v>36</v>
      </c>
      <c r="C57" s="112">
        <v>4000</v>
      </c>
      <c r="D57" s="112"/>
      <c r="E57" s="112"/>
      <c r="F57" s="112"/>
      <c r="G57" s="112">
        <v>4000</v>
      </c>
      <c r="H57" s="112"/>
      <c r="I57" s="112"/>
      <c r="J57" s="112"/>
      <c r="K57" s="112">
        <v>4000</v>
      </c>
      <c r="L57" s="112">
        <v>4000</v>
      </c>
    </row>
    <row r="58" spans="1:12" ht="25.5">
      <c r="A58" s="96">
        <v>4</v>
      </c>
      <c r="B58" s="99" t="s">
        <v>38</v>
      </c>
      <c r="C58" s="111">
        <f>C59</f>
        <v>20000</v>
      </c>
      <c r="D58" s="112"/>
      <c r="E58" s="112"/>
      <c r="F58" s="112"/>
      <c r="G58" s="111">
        <f>G59</f>
        <v>20000</v>
      </c>
      <c r="H58" s="112"/>
      <c r="I58" s="112"/>
      <c r="J58" s="112"/>
      <c r="K58" s="111">
        <f>K59</f>
        <v>20000</v>
      </c>
      <c r="L58" s="111">
        <f>L59</f>
        <v>40000</v>
      </c>
    </row>
    <row r="59" spans="1:12" ht="25.5">
      <c r="A59" s="96">
        <v>42</v>
      </c>
      <c r="B59" s="99" t="s">
        <v>39</v>
      </c>
      <c r="C59" s="111">
        <f>C60</f>
        <v>20000</v>
      </c>
      <c r="D59" s="112"/>
      <c r="E59" s="112"/>
      <c r="F59" s="112"/>
      <c r="G59" s="111">
        <f>G60</f>
        <v>20000</v>
      </c>
      <c r="H59" s="112"/>
      <c r="I59" s="112"/>
      <c r="J59" s="112"/>
      <c r="K59" s="111">
        <f>K60</f>
        <v>20000</v>
      </c>
      <c r="L59" s="111">
        <f>L60</f>
        <v>40000</v>
      </c>
    </row>
    <row r="60" spans="1:12" ht="13.5" customHeight="1">
      <c r="A60" s="95">
        <v>422</v>
      </c>
      <c r="B60" s="16" t="s">
        <v>37</v>
      </c>
      <c r="C60" s="112">
        <v>20000</v>
      </c>
      <c r="D60" s="112"/>
      <c r="E60" s="112"/>
      <c r="F60" s="112"/>
      <c r="G60" s="112">
        <v>20000</v>
      </c>
      <c r="H60" s="112"/>
      <c r="I60" s="112"/>
      <c r="J60" s="112"/>
      <c r="K60" s="112">
        <v>20000</v>
      </c>
      <c r="L60" s="112">
        <v>40000</v>
      </c>
    </row>
    <row r="61" spans="1:12" ht="12.75">
      <c r="A61" s="96"/>
      <c r="B61" s="16"/>
      <c r="C61" s="112"/>
      <c r="D61" s="112"/>
      <c r="E61" s="112"/>
      <c r="F61" s="112"/>
      <c r="G61" s="112"/>
      <c r="H61" s="112"/>
      <c r="I61" s="112"/>
      <c r="J61" s="112"/>
      <c r="K61" s="112"/>
      <c r="L61" s="112"/>
    </row>
    <row r="62" spans="1:12" ht="12.75">
      <c r="A62" s="96"/>
      <c r="B62" s="16"/>
      <c r="C62" s="112"/>
      <c r="D62" s="112"/>
      <c r="E62" s="112"/>
      <c r="F62" s="112"/>
      <c r="G62" s="112"/>
      <c r="H62" s="112"/>
      <c r="I62" s="112"/>
      <c r="J62" s="112"/>
      <c r="K62" s="112"/>
      <c r="L62" s="112"/>
    </row>
    <row r="63" spans="1:12" ht="12.75">
      <c r="A63" s="96"/>
      <c r="B63" s="16"/>
      <c r="C63" s="112"/>
      <c r="D63" s="112"/>
      <c r="E63" s="112"/>
      <c r="F63" s="112"/>
      <c r="G63" s="112"/>
      <c r="H63" s="112"/>
      <c r="I63" s="112"/>
      <c r="J63" s="112"/>
      <c r="K63" s="112"/>
      <c r="L63" s="112"/>
    </row>
    <row r="64" spans="1:12" ht="12.75">
      <c r="A64" s="96"/>
      <c r="B64" s="16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1:12" ht="12.75">
      <c r="A65" s="96"/>
      <c r="B65" s="16"/>
      <c r="C65" s="112"/>
      <c r="D65" s="112"/>
      <c r="E65" s="112"/>
      <c r="F65" s="112"/>
      <c r="G65" s="112"/>
      <c r="H65" s="112"/>
      <c r="I65" s="112"/>
      <c r="J65" s="112"/>
      <c r="K65" s="112"/>
      <c r="L65" s="112"/>
    </row>
    <row r="66" spans="1:12" ht="12.75">
      <c r="A66" s="96"/>
      <c r="B66" s="16"/>
      <c r="C66" s="112"/>
      <c r="D66" s="112"/>
      <c r="E66" s="112"/>
      <c r="F66" s="112"/>
      <c r="G66" s="112"/>
      <c r="H66" s="112"/>
      <c r="I66" s="112"/>
      <c r="J66" s="112"/>
      <c r="K66" s="112"/>
      <c r="L66" s="112"/>
    </row>
    <row r="67" spans="1:12" ht="12.75">
      <c r="A67" s="96"/>
      <c r="B67" s="16"/>
      <c r="C67" s="112"/>
      <c r="D67" s="112"/>
      <c r="E67" s="112"/>
      <c r="F67" s="112"/>
      <c r="G67" s="112"/>
      <c r="H67" s="112"/>
      <c r="I67" s="112"/>
      <c r="J67" s="112"/>
      <c r="K67" s="112"/>
      <c r="L67" s="112"/>
    </row>
    <row r="68" spans="1:12" ht="12.75">
      <c r="A68" s="96"/>
      <c r="B68" s="16"/>
      <c r="C68" s="112"/>
      <c r="D68" s="112"/>
      <c r="E68" s="112"/>
      <c r="F68" s="112"/>
      <c r="G68" s="112"/>
      <c r="H68" s="112"/>
      <c r="I68" s="112"/>
      <c r="J68" s="112"/>
      <c r="K68" s="112"/>
      <c r="L68" s="112"/>
    </row>
    <row r="69" spans="1:12" ht="12.75">
      <c r="A69" s="96"/>
      <c r="B69" s="16"/>
      <c r="C69" s="112"/>
      <c r="D69" s="112"/>
      <c r="E69" s="112"/>
      <c r="F69" s="112"/>
      <c r="G69" s="112"/>
      <c r="H69" s="112"/>
      <c r="I69" s="112"/>
      <c r="J69" s="112"/>
      <c r="K69" s="112"/>
      <c r="L69" s="112"/>
    </row>
    <row r="70" spans="1:12" ht="12.75">
      <c r="A70" s="96"/>
      <c r="B70" s="16"/>
      <c r="C70" s="112"/>
      <c r="D70" s="112"/>
      <c r="E70" s="112"/>
      <c r="F70" s="112"/>
      <c r="G70" s="112"/>
      <c r="H70" s="112"/>
      <c r="I70" s="112"/>
      <c r="J70" s="112"/>
      <c r="K70" s="112"/>
      <c r="L70" s="112"/>
    </row>
    <row r="71" spans="1:12" ht="12.75">
      <c r="A71" s="96"/>
      <c r="B71" s="16"/>
      <c r="C71" s="112"/>
      <c r="D71" s="112"/>
      <c r="E71" s="112"/>
      <c r="F71" s="112"/>
      <c r="G71" s="112"/>
      <c r="H71" s="112"/>
      <c r="I71" s="112"/>
      <c r="J71" s="112"/>
      <c r="K71" s="112"/>
      <c r="L71" s="112"/>
    </row>
    <row r="72" spans="1:12" ht="12.75">
      <c r="A72" s="96"/>
      <c r="B72" s="16"/>
      <c r="C72" s="112"/>
      <c r="D72" s="112"/>
      <c r="E72" s="112"/>
      <c r="F72" s="112"/>
      <c r="G72" s="112"/>
      <c r="H72" s="112"/>
      <c r="I72" s="112"/>
      <c r="J72" s="112"/>
      <c r="K72" s="112"/>
      <c r="L72" s="112"/>
    </row>
    <row r="73" spans="1:12" ht="12.75">
      <c r="A73" s="96"/>
      <c r="B73" s="16"/>
      <c r="C73" s="112"/>
      <c r="D73" s="112"/>
      <c r="E73" s="112"/>
      <c r="F73" s="112"/>
      <c r="G73" s="112"/>
      <c r="H73" s="112"/>
      <c r="I73" s="112"/>
      <c r="J73" s="112"/>
      <c r="K73" s="112"/>
      <c r="L73" s="112"/>
    </row>
    <row r="74" spans="1:12" ht="12.75">
      <c r="A74" s="96"/>
      <c r="B74" s="16"/>
      <c r="C74" s="112"/>
      <c r="D74" s="112"/>
      <c r="E74" s="112"/>
      <c r="F74" s="112"/>
      <c r="G74" s="112"/>
      <c r="H74" s="112"/>
      <c r="I74" s="112"/>
      <c r="J74" s="112"/>
      <c r="K74" s="112"/>
      <c r="L74" s="112"/>
    </row>
    <row r="75" spans="1:12" ht="12.75">
      <c r="A75" s="96"/>
      <c r="B75" s="16"/>
      <c r="C75" s="112"/>
      <c r="D75" s="112"/>
      <c r="E75" s="112"/>
      <c r="F75" s="112"/>
      <c r="G75" s="112"/>
      <c r="H75" s="112"/>
      <c r="I75" s="112"/>
      <c r="J75" s="112"/>
      <c r="K75" s="112"/>
      <c r="L75" s="112"/>
    </row>
    <row r="76" spans="1:12" ht="12.75">
      <c r="A76" s="96"/>
      <c r="B76" s="16"/>
      <c r="C76" s="112"/>
      <c r="D76" s="112"/>
      <c r="E76" s="112"/>
      <c r="F76" s="112"/>
      <c r="G76" s="112"/>
      <c r="H76" s="112"/>
      <c r="I76" s="112"/>
      <c r="J76" s="112"/>
      <c r="K76" s="112"/>
      <c r="L76" s="112"/>
    </row>
    <row r="77" spans="1:12" ht="12.75">
      <c r="A77" s="96"/>
      <c r="B77" s="16"/>
      <c r="C77" s="112"/>
      <c r="D77" s="112"/>
      <c r="E77" s="112"/>
      <c r="F77" s="112"/>
      <c r="G77" s="112"/>
      <c r="H77" s="112"/>
      <c r="I77" s="112"/>
      <c r="J77" s="112"/>
      <c r="K77" s="112"/>
      <c r="L77" s="112"/>
    </row>
    <row r="78" spans="1:12" ht="12.75">
      <c r="A78" s="96"/>
      <c r="B78" s="16"/>
      <c r="C78" s="112"/>
      <c r="D78" s="112"/>
      <c r="E78" s="112"/>
      <c r="F78" s="112"/>
      <c r="G78" s="112"/>
      <c r="H78" s="112"/>
      <c r="I78" s="112"/>
      <c r="J78" s="112"/>
      <c r="K78" s="112"/>
      <c r="L78" s="112"/>
    </row>
    <row r="79" spans="1:12" ht="12.75">
      <c r="A79" s="96"/>
      <c r="B79" s="16"/>
      <c r="C79" s="112"/>
      <c r="D79" s="112"/>
      <c r="E79" s="112"/>
      <c r="F79" s="112"/>
      <c r="G79" s="112"/>
      <c r="H79" s="112"/>
      <c r="I79" s="112"/>
      <c r="J79" s="112"/>
      <c r="K79" s="112"/>
      <c r="L79" s="112"/>
    </row>
    <row r="80" spans="1:12" ht="12.75">
      <c r="A80" s="96"/>
      <c r="B80" s="16"/>
      <c r="C80" s="112"/>
      <c r="D80" s="112"/>
      <c r="E80" s="112"/>
      <c r="F80" s="112"/>
      <c r="G80" s="112"/>
      <c r="H80" s="112"/>
      <c r="I80" s="112"/>
      <c r="J80" s="112"/>
      <c r="K80" s="112"/>
      <c r="L80" s="112"/>
    </row>
    <row r="81" spans="1:12" ht="12.75">
      <c r="A81" s="96"/>
      <c r="B81" s="16"/>
      <c r="C81" s="112"/>
      <c r="D81" s="112"/>
      <c r="E81" s="112"/>
      <c r="F81" s="112"/>
      <c r="G81" s="112"/>
      <c r="H81" s="112"/>
      <c r="I81" s="112"/>
      <c r="J81" s="112"/>
      <c r="K81" s="112"/>
      <c r="L81" s="112"/>
    </row>
    <row r="82" spans="1:12" ht="12.75">
      <c r="A82" s="96"/>
      <c r="B82" s="16"/>
      <c r="C82" s="112"/>
      <c r="D82" s="112"/>
      <c r="E82" s="112"/>
      <c r="F82" s="112"/>
      <c r="G82" s="112"/>
      <c r="H82" s="112"/>
      <c r="I82" s="112"/>
      <c r="J82" s="112"/>
      <c r="K82" s="112"/>
      <c r="L82" s="112"/>
    </row>
    <row r="83" spans="1:12" ht="12.75">
      <c r="A83" s="96"/>
      <c r="B83" s="16"/>
      <c r="C83" s="112"/>
      <c r="D83" s="112"/>
      <c r="E83" s="112"/>
      <c r="F83" s="112"/>
      <c r="G83" s="112"/>
      <c r="H83" s="112"/>
      <c r="I83" s="112"/>
      <c r="J83" s="112"/>
      <c r="K83" s="112"/>
      <c r="L83" s="112"/>
    </row>
    <row r="84" spans="1:12" ht="12.75">
      <c r="A84" s="96"/>
      <c r="B84" s="16"/>
      <c r="C84" s="112"/>
      <c r="D84" s="112"/>
      <c r="E84" s="112"/>
      <c r="F84" s="112"/>
      <c r="G84" s="112"/>
      <c r="H84" s="112"/>
      <c r="I84" s="112"/>
      <c r="J84" s="112"/>
      <c r="K84" s="112"/>
      <c r="L84" s="112"/>
    </row>
    <row r="85" spans="1:12" ht="12.75">
      <c r="A85" s="96"/>
      <c r="B85" s="16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1:12" ht="12.75">
      <c r="A86" s="96"/>
      <c r="B86" s="16"/>
      <c r="C86" s="112"/>
      <c r="D86" s="112"/>
      <c r="E86" s="112"/>
      <c r="F86" s="112"/>
      <c r="G86" s="112"/>
      <c r="H86" s="112"/>
      <c r="I86" s="112"/>
      <c r="J86" s="112"/>
      <c r="K86" s="112"/>
      <c r="L86" s="112"/>
    </row>
    <row r="87" spans="1:12" ht="12.75">
      <c r="A87" s="96"/>
      <c r="B87" s="16"/>
      <c r="C87" s="112"/>
      <c r="D87" s="112"/>
      <c r="E87" s="112"/>
      <c r="F87" s="112"/>
      <c r="G87" s="112"/>
      <c r="H87" s="112"/>
      <c r="I87" s="112"/>
      <c r="J87" s="112"/>
      <c r="K87" s="112"/>
      <c r="L87" s="112"/>
    </row>
    <row r="88" spans="1:12" ht="12.75">
      <c r="A88" s="96"/>
      <c r="B88" s="16"/>
      <c r="C88" s="112"/>
      <c r="D88" s="112"/>
      <c r="E88" s="112"/>
      <c r="F88" s="112"/>
      <c r="G88" s="112"/>
      <c r="H88" s="112"/>
      <c r="I88" s="112"/>
      <c r="J88" s="112"/>
      <c r="K88" s="112"/>
      <c r="L88" s="112"/>
    </row>
    <row r="89" spans="1:12" ht="12.75">
      <c r="A89" s="96"/>
      <c r="B89" s="16"/>
      <c r="C89" s="112"/>
      <c r="D89" s="112"/>
      <c r="E89" s="112"/>
      <c r="F89" s="112"/>
      <c r="G89" s="112"/>
      <c r="H89" s="112"/>
      <c r="I89" s="112"/>
      <c r="J89" s="112"/>
      <c r="K89" s="112"/>
      <c r="L89" s="112"/>
    </row>
    <row r="90" spans="1:12" ht="12.75">
      <c r="A90" s="96"/>
      <c r="B90" s="16"/>
      <c r="C90" s="112"/>
      <c r="D90" s="112"/>
      <c r="E90" s="112"/>
      <c r="F90" s="112"/>
      <c r="G90" s="112"/>
      <c r="H90" s="112"/>
      <c r="I90" s="112"/>
      <c r="J90" s="112"/>
      <c r="K90" s="112"/>
      <c r="L90" s="112"/>
    </row>
    <row r="91" spans="1:12" ht="12.75">
      <c r="A91" s="96"/>
      <c r="B91" s="16"/>
      <c r="C91" s="112"/>
      <c r="D91" s="112"/>
      <c r="E91" s="112"/>
      <c r="F91" s="112"/>
      <c r="G91" s="112"/>
      <c r="H91" s="112"/>
      <c r="I91" s="112"/>
      <c r="J91" s="112"/>
      <c r="K91" s="112"/>
      <c r="L91" s="112"/>
    </row>
    <row r="92" spans="1:12" ht="12.75">
      <c r="A92" s="96"/>
      <c r="B92" s="16"/>
      <c r="C92" s="112"/>
      <c r="D92" s="112"/>
      <c r="E92" s="112"/>
      <c r="F92" s="112"/>
      <c r="G92" s="112"/>
      <c r="H92" s="112"/>
      <c r="I92" s="112"/>
      <c r="J92" s="112"/>
      <c r="K92" s="112"/>
      <c r="L92" s="112"/>
    </row>
    <row r="93" spans="1:12" ht="12.75">
      <c r="A93" s="96"/>
      <c r="B93" s="16"/>
      <c r="C93" s="112"/>
      <c r="D93" s="112"/>
      <c r="E93" s="112"/>
      <c r="F93" s="112"/>
      <c r="G93" s="112"/>
      <c r="H93" s="112"/>
      <c r="I93" s="112"/>
      <c r="J93" s="112"/>
      <c r="K93" s="112"/>
      <c r="L93" s="112"/>
    </row>
    <row r="94" spans="1:12" ht="12.75">
      <c r="A94" s="96"/>
      <c r="B94" s="16"/>
      <c r="C94" s="112"/>
      <c r="D94" s="112"/>
      <c r="E94" s="112"/>
      <c r="F94" s="112"/>
      <c r="G94" s="112"/>
      <c r="H94" s="112"/>
      <c r="I94" s="112"/>
      <c r="J94" s="112"/>
      <c r="K94" s="112"/>
      <c r="L94" s="112"/>
    </row>
    <row r="95" spans="1:12" ht="12.75">
      <c r="A95" s="96"/>
      <c r="B95" s="16"/>
      <c r="C95" s="112"/>
      <c r="D95" s="112"/>
      <c r="E95" s="112"/>
      <c r="F95" s="112"/>
      <c r="G95" s="112"/>
      <c r="H95" s="112"/>
      <c r="I95" s="112"/>
      <c r="J95" s="112"/>
      <c r="K95" s="112"/>
      <c r="L95" s="112"/>
    </row>
    <row r="96" spans="1:12" ht="12.75">
      <c r="A96" s="96"/>
      <c r="B96" s="16"/>
      <c r="C96" s="112"/>
      <c r="D96" s="112"/>
      <c r="E96" s="112"/>
      <c r="F96" s="112"/>
      <c r="G96" s="112"/>
      <c r="H96" s="112"/>
      <c r="I96" s="112"/>
      <c r="J96" s="112"/>
      <c r="K96" s="112"/>
      <c r="L96" s="112"/>
    </row>
    <row r="97" spans="1:12" ht="12.75">
      <c r="A97" s="96"/>
      <c r="B97" s="16"/>
      <c r="C97" s="112"/>
      <c r="D97" s="112"/>
      <c r="E97" s="112"/>
      <c r="F97" s="112"/>
      <c r="G97" s="112"/>
      <c r="H97" s="112"/>
      <c r="I97" s="112"/>
      <c r="J97" s="112"/>
      <c r="K97" s="112"/>
      <c r="L97" s="112"/>
    </row>
    <row r="98" spans="1:12" ht="12.75">
      <c r="A98" s="96"/>
      <c r="B98" s="16"/>
      <c r="C98" s="112"/>
      <c r="D98" s="112"/>
      <c r="E98" s="112"/>
      <c r="F98" s="112"/>
      <c r="G98" s="112"/>
      <c r="H98" s="112"/>
      <c r="I98" s="112"/>
      <c r="J98" s="112"/>
      <c r="K98" s="112"/>
      <c r="L98" s="112"/>
    </row>
    <row r="99" spans="1:12" ht="12.75">
      <c r="A99" s="96"/>
      <c r="B99" s="16"/>
      <c r="C99" s="112"/>
      <c r="D99" s="112"/>
      <c r="E99" s="112"/>
      <c r="F99" s="112"/>
      <c r="G99" s="112"/>
      <c r="H99" s="112"/>
      <c r="I99" s="112"/>
      <c r="J99" s="112"/>
      <c r="K99" s="112"/>
      <c r="L99" s="112"/>
    </row>
    <row r="100" spans="1:12" ht="12.75">
      <c r="A100" s="96"/>
      <c r="B100" s="16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</row>
    <row r="101" spans="1:12" ht="12.75">
      <c r="A101" s="96"/>
      <c r="B101" s="16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</row>
    <row r="102" spans="1:12" ht="12.75">
      <c r="A102" s="96"/>
      <c r="B102" s="16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</row>
    <row r="103" spans="1:12" ht="12.75">
      <c r="A103" s="96"/>
      <c r="B103" s="16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</row>
    <row r="104" spans="1:12" ht="12.75">
      <c r="A104" s="96"/>
      <c r="B104" s="16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</row>
    <row r="105" spans="1:12" ht="12.75">
      <c r="A105" s="96"/>
      <c r="B105" s="16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</row>
    <row r="106" spans="1:12" ht="12.75">
      <c r="A106" s="96"/>
      <c r="B106" s="16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1:12" ht="12.75">
      <c r="A107" s="96"/>
      <c r="B107" s="16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</row>
    <row r="108" spans="1:12" ht="12.75">
      <c r="A108" s="96"/>
      <c r="B108" s="16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</row>
    <row r="109" spans="1:12" ht="12.75">
      <c r="A109" s="96"/>
      <c r="B109" s="16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</row>
    <row r="110" spans="1:12" ht="12.75">
      <c r="A110" s="96"/>
      <c r="B110" s="16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</row>
    <row r="111" spans="1:12" ht="12.75">
      <c r="A111" s="96"/>
      <c r="B111" s="16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1:12" ht="12.75">
      <c r="A112" s="96"/>
      <c r="B112" s="16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1:12" ht="12.75">
      <c r="A113" s="96"/>
      <c r="B113" s="16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1:12" ht="12.75">
      <c r="A114" s="96"/>
      <c r="B114" s="16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1:12" ht="12.75">
      <c r="A115" s="96"/>
      <c r="B115" s="16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1:12" ht="12.75">
      <c r="A116" s="96"/>
      <c r="B116" s="16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1:12" ht="12.75">
      <c r="A117" s="96"/>
      <c r="B117" s="16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1:12" ht="12.75">
      <c r="A118" s="96"/>
      <c r="B118" s="16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1:12" ht="12.75">
      <c r="A119" s="96"/>
      <c r="B119" s="16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1:12" ht="12.75">
      <c r="A120" s="96"/>
      <c r="B120" s="16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1:12" ht="12.75">
      <c r="A121" s="96"/>
      <c r="B121" s="16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1:12" ht="12.75">
      <c r="A122" s="96"/>
      <c r="B122" s="16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1:12" ht="12.75">
      <c r="A123" s="96"/>
      <c r="B123" s="16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1:12" ht="12.75">
      <c r="A124" s="96"/>
      <c r="B124" s="16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1:12" ht="12.75">
      <c r="A125" s="96"/>
      <c r="B125" s="16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1:12" ht="12.75">
      <c r="A126" s="96"/>
      <c r="B126" s="16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1:12" ht="12.75">
      <c r="A127" s="96"/>
      <c r="B127" s="16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1:12" ht="12.75">
      <c r="A128" s="96"/>
      <c r="B128" s="16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1:12" ht="12.75">
      <c r="A129" s="96"/>
      <c r="B129" s="16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1:12" ht="12.75">
      <c r="A130" s="96"/>
      <c r="B130" s="16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1:12" ht="12.75">
      <c r="A131" s="96"/>
      <c r="B131" s="16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1:12" ht="12.75">
      <c r="A132" s="96"/>
      <c r="B132" s="16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1:12" ht="12.75">
      <c r="A133" s="96"/>
      <c r="B133" s="16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1:12" ht="12.75">
      <c r="A134" s="96"/>
      <c r="B134" s="16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1:12" ht="12.75">
      <c r="A135" s="96"/>
      <c r="B135" s="16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1:12" ht="12.75">
      <c r="A136" s="96"/>
      <c r="B136" s="16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1:12" ht="12.75">
      <c r="A137" s="96"/>
      <c r="B137" s="16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1:12" ht="12.75">
      <c r="A138" s="96"/>
      <c r="B138" s="16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1:12" ht="12.75">
      <c r="A139" s="96"/>
      <c r="B139" s="16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1:12" ht="12.75">
      <c r="A140" s="96"/>
      <c r="B140" s="16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1:12" ht="12.75">
      <c r="A141" s="96"/>
      <c r="B141" s="16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1:12" ht="12.75">
      <c r="A142" s="96"/>
      <c r="B142" s="16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1:12" ht="12.75">
      <c r="A143" s="96"/>
      <c r="B143" s="16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1:12" ht="12.75">
      <c r="A144" s="96"/>
      <c r="B144" s="16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1:12" ht="12.75">
      <c r="A145" s="96"/>
      <c r="B145" s="16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1:12" ht="12.75">
      <c r="A146" s="96"/>
      <c r="B146" s="16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1:12" ht="12.75">
      <c r="A147" s="96"/>
      <c r="B147" s="16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1:12" ht="12.75">
      <c r="A148" s="96"/>
      <c r="B148" s="16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1:12" ht="12.75">
      <c r="A149" s="96"/>
      <c r="B149" s="16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1:12" ht="12.75">
      <c r="A150" s="96"/>
      <c r="B150" s="16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1:12" ht="12.75">
      <c r="A151" s="96"/>
      <c r="B151" s="16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1:12" ht="12.75">
      <c r="A152" s="96"/>
      <c r="B152" s="16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1:12" ht="12.75">
      <c r="A153" s="96"/>
      <c r="B153" s="16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1:12" ht="12.75">
      <c r="A154" s="96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96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96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96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96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96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96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96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96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96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96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96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96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96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96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96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96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96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96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96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96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96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96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96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96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96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96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96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96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96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96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96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96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96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96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96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96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96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96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96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96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96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96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96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96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96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96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96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96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96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96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96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96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96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96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96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96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96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96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96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96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96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96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96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96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96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96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96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96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96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96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96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96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96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96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96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96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96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96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96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96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96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96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96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96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96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96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96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96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96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96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96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96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96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96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96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96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96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96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96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96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96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96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96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96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96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96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96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96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96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96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96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96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96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96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96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96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96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96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96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96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96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96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96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96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96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96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96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96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96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96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96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96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96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96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96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96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96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96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96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96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96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96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96"/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96"/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96"/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96"/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96"/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96"/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96"/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96"/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96"/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96"/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96"/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96"/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96"/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96"/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96"/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96"/>
      <c r="B312" s="16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96"/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96"/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96"/>
      <c r="B315" s="16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96"/>
      <c r="B316" s="16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96"/>
      <c r="B317" s="16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96"/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96"/>
      <c r="B319" s="16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96"/>
      <c r="B320" s="16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96"/>
      <c r="B321" s="16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96"/>
      <c r="B322" s="16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96"/>
      <c r="B323" s="16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96"/>
      <c r="B324" s="16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96"/>
      <c r="B325" s="16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96"/>
      <c r="B326" s="16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96"/>
      <c r="B327" s="16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96"/>
      <c r="B328" s="16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96"/>
      <c r="B329" s="16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96"/>
      <c r="B330" s="16"/>
      <c r="C330" s="1"/>
      <c r="D330" s="1"/>
      <c r="E330" s="1"/>
      <c r="F330" s="1"/>
      <c r="G330" s="1"/>
      <c r="H330" s="1"/>
      <c r="I330" s="1"/>
      <c r="J330" s="1"/>
      <c r="K330" s="1"/>
      <c r="L330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6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7.140625" style="97" customWidth="1"/>
    <col min="2" max="2" width="34.00390625" style="100" customWidth="1"/>
    <col min="3" max="3" width="12.421875" style="3" customWidth="1"/>
    <col min="4" max="4" width="11.7109375" style="3" bestFit="1" customWidth="1"/>
    <col min="5" max="5" width="12.421875" style="3" bestFit="1" customWidth="1"/>
    <col min="6" max="6" width="6.7109375" style="3" customWidth="1"/>
    <col min="7" max="7" width="12.00390625" style="3" customWidth="1"/>
    <col min="8" max="8" width="5.140625" style="3" customWidth="1"/>
    <col min="9" max="9" width="9.28125" style="3" customWidth="1"/>
    <col min="10" max="10" width="6.8515625" style="3" customWidth="1"/>
    <col min="11" max="11" width="11.421875" style="3" customWidth="1"/>
    <col min="12" max="12" width="12.7109375" style="3" customWidth="1"/>
    <col min="13" max="16384" width="11.421875" style="1" customWidth="1"/>
  </cols>
  <sheetData>
    <row r="1" spans="1:12" ht="24" customHeight="1">
      <c r="A1" s="137" t="s">
        <v>45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13" customFormat="1" ht="103.5" customHeight="1">
      <c r="A2" s="114" t="s">
        <v>22</v>
      </c>
      <c r="B2" s="11" t="s">
        <v>23</v>
      </c>
      <c r="C2" s="12" t="s">
        <v>49</v>
      </c>
      <c r="D2" s="101" t="s">
        <v>14</v>
      </c>
      <c r="E2" s="101" t="s">
        <v>15</v>
      </c>
      <c r="F2" s="101" t="s">
        <v>16</v>
      </c>
      <c r="G2" s="101" t="s">
        <v>17</v>
      </c>
      <c r="H2" s="101" t="s">
        <v>24</v>
      </c>
      <c r="I2" s="101" t="s">
        <v>19</v>
      </c>
      <c r="J2" s="101" t="s">
        <v>20</v>
      </c>
      <c r="K2" s="113" t="s">
        <v>48</v>
      </c>
      <c r="L2" s="113" t="s">
        <v>50</v>
      </c>
    </row>
    <row r="3" spans="1:12" ht="12.75">
      <c r="A3" s="96"/>
      <c r="B3" s="1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3" customFormat="1" ht="25.5">
      <c r="A4" s="96"/>
      <c r="B4" s="98" t="s">
        <v>66</v>
      </c>
    </row>
    <row r="5" spans="1:12" ht="12.75">
      <c r="A5" s="96"/>
      <c r="B5" s="1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13" customFormat="1" ht="12.75">
      <c r="A6" s="96">
        <v>3</v>
      </c>
      <c r="B6" s="99" t="s">
        <v>25</v>
      </c>
      <c r="C6" s="111">
        <f aca="true" t="shared" si="0" ref="C6:C20">D6+E6+G6</f>
        <v>9420000</v>
      </c>
      <c r="D6" s="111">
        <f>D7+D11</f>
        <v>6912733</v>
      </c>
      <c r="E6" s="111">
        <f>E7+E11+E16+E18</f>
        <v>1147267</v>
      </c>
      <c r="G6" s="111">
        <f>G7+G11+G16+G18</f>
        <v>1360000</v>
      </c>
      <c r="I6" s="111"/>
      <c r="K6" s="111">
        <f>K7+K11+K16+K18</f>
        <v>9550000</v>
      </c>
      <c r="L6" s="111">
        <f>L7+L11+L16+L18</f>
        <v>10000000</v>
      </c>
    </row>
    <row r="7" spans="1:12" s="13" customFormat="1" ht="12.75">
      <c r="A7" s="96">
        <v>31</v>
      </c>
      <c r="B7" s="99" t="s">
        <v>26</v>
      </c>
      <c r="C7" s="111">
        <f t="shared" si="0"/>
        <v>6499020</v>
      </c>
      <c r="D7" s="111">
        <f>D8+D9+D10</f>
        <v>6335520</v>
      </c>
      <c r="E7" s="111">
        <f>E8+E9+E10</f>
        <v>66000</v>
      </c>
      <c r="G7" s="111">
        <f>G8+G9+G10</f>
        <v>97500</v>
      </c>
      <c r="I7" s="111"/>
      <c r="K7" s="111">
        <f>K8+K9+K10</f>
        <v>6569020</v>
      </c>
      <c r="L7" s="111">
        <f>L8+L9+L10</f>
        <v>6569020</v>
      </c>
    </row>
    <row r="8" spans="1:12" ht="12.75">
      <c r="A8" s="95">
        <v>311</v>
      </c>
      <c r="B8" s="16" t="s">
        <v>27</v>
      </c>
      <c r="C8" s="112">
        <f t="shared" si="0"/>
        <v>4377020</v>
      </c>
      <c r="D8" s="112">
        <f>4040000+225520</f>
        <v>4265520</v>
      </c>
      <c r="E8" s="112">
        <v>45000</v>
      </c>
      <c r="F8" s="1"/>
      <c r="G8" s="112">
        <v>66500</v>
      </c>
      <c r="H8" s="1"/>
      <c r="I8" s="112"/>
      <c r="J8" s="1"/>
      <c r="K8" s="112">
        <f>4080000+225520+45000+66500</f>
        <v>4417020</v>
      </c>
      <c r="L8" s="112">
        <f>4080000+225520+45000+66500</f>
        <v>4417020</v>
      </c>
    </row>
    <row r="9" spans="1:12" ht="12.75">
      <c r="A9" s="95">
        <v>312</v>
      </c>
      <c r="B9" s="16" t="s">
        <v>28</v>
      </c>
      <c r="C9" s="112">
        <f t="shared" si="0"/>
        <v>85000</v>
      </c>
      <c r="D9" s="112">
        <f>80000+5000</f>
        <v>85000</v>
      </c>
      <c r="E9" s="112">
        <v>0</v>
      </c>
      <c r="F9" s="1"/>
      <c r="G9" s="112">
        <v>0</v>
      </c>
      <c r="H9" s="1"/>
      <c r="I9" s="112"/>
      <c r="J9" s="1"/>
      <c r="K9" s="112">
        <f>90000+5000</f>
        <v>95000</v>
      </c>
      <c r="L9" s="112">
        <f>90000+5000</f>
        <v>95000</v>
      </c>
    </row>
    <row r="10" spans="1:12" ht="12.75">
      <c r="A10" s="95">
        <v>313</v>
      </c>
      <c r="B10" s="16" t="s">
        <v>29</v>
      </c>
      <c r="C10" s="112">
        <f t="shared" si="0"/>
        <v>2037000</v>
      </c>
      <c r="D10" s="112">
        <f>1880000+105000</f>
        <v>1985000</v>
      </c>
      <c r="E10" s="112">
        <v>21000</v>
      </c>
      <c r="F10" s="1"/>
      <c r="G10" s="112">
        <v>31000</v>
      </c>
      <c r="H10" s="1"/>
      <c r="I10" s="112"/>
      <c r="J10" s="1"/>
      <c r="K10" s="112">
        <f>1900000+105000+21000+31000</f>
        <v>2057000</v>
      </c>
      <c r="L10" s="112">
        <f>1900000+105000+21000+31000</f>
        <v>2057000</v>
      </c>
    </row>
    <row r="11" spans="1:12" s="13" customFormat="1" ht="12.75">
      <c r="A11" s="96">
        <v>32</v>
      </c>
      <c r="B11" s="99" t="s">
        <v>30</v>
      </c>
      <c r="C11" s="111">
        <f t="shared" si="0"/>
        <v>2862980</v>
      </c>
      <c r="D11" s="111">
        <f>D12+D13+D14+D15</f>
        <v>577213</v>
      </c>
      <c r="E11" s="111">
        <f>E12+E13+E14+E15</f>
        <v>1047267</v>
      </c>
      <c r="G11" s="111">
        <f>G12+G13+G14+G15</f>
        <v>1238500</v>
      </c>
      <c r="I11" s="111"/>
      <c r="K11" s="111">
        <f>K12+K13+K14+K15</f>
        <v>2922980</v>
      </c>
      <c r="L11" s="111">
        <f>L12+L13+L14+L15</f>
        <v>3352980</v>
      </c>
    </row>
    <row r="12" spans="1:12" ht="12.75">
      <c r="A12" s="95">
        <v>321</v>
      </c>
      <c r="B12" s="16" t="s">
        <v>31</v>
      </c>
      <c r="C12" s="112">
        <f t="shared" si="0"/>
        <v>583450</v>
      </c>
      <c r="D12" s="112">
        <f>112000+3480</f>
        <v>115480</v>
      </c>
      <c r="E12" s="112">
        <v>200000</v>
      </c>
      <c r="F12" s="1"/>
      <c r="G12" s="112">
        <f>2970+265000</f>
        <v>267970</v>
      </c>
      <c r="H12" s="1"/>
      <c r="I12" s="112"/>
      <c r="J12" s="1"/>
      <c r="K12" s="112">
        <f>112000+3480+200000+267970</f>
        <v>583450</v>
      </c>
      <c r="L12" s="112">
        <f>112000+3480+200000+320000</f>
        <v>635480</v>
      </c>
    </row>
    <row r="13" spans="1:12" ht="12.75">
      <c r="A13" s="95">
        <v>322</v>
      </c>
      <c r="B13" s="16" t="s">
        <v>32</v>
      </c>
      <c r="C13" s="112">
        <f t="shared" si="0"/>
        <v>160000</v>
      </c>
      <c r="D13" s="112">
        <v>40000</v>
      </c>
      <c r="E13" s="112">
        <v>60000</v>
      </c>
      <c r="F13" s="1"/>
      <c r="G13" s="112">
        <v>60000</v>
      </c>
      <c r="H13" s="1"/>
      <c r="I13" s="1"/>
      <c r="J13" s="1"/>
      <c r="K13" s="112">
        <f>40000+60000+60000</f>
        <v>160000</v>
      </c>
      <c r="L13" s="112">
        <f>40000+60000+68500</f>
        <v>168500</v>
      </c>
    </row>
    <row r="14" spans="1:12" ht="12.75">
      <c r="A14" s="95">
        <v>323</v>
      </c>
      <c r="B14" s="16" t="s">
        <v>33</v>
      </c>
      <c r="C14" s="112">
        <f t="shared" si="0"/>
        <v>1902530</v>
      </c>
      <c r="D14" s="112">
        <v>401733</v>
      </c>
      <c r="E14" s="112">
        <v>687267</v>
      </c>
      <c r="F14" s="1"/>
      <c r="G14" s="112">
        <v>813530</v>
      </c>
      <c r="H14" s="1"/>
      <c r="I14" s="1"/>
      <c r="J14" s="1"/>
      <c r="K14" s="112">
        <f>427935+691065+843530</f>
        <v>1962530</v>
      </c>
      <c r="L14" s="112">
        <f>433628+795372+1060000</f>
        <v>2289000</v>
      </c>
    </row>
    <row r="15" spans="1:12" ht="12.75">
      <c r="A15" s="95">
        <v>329</v>
      </c>
      <c r="B15" s="16" t="s">
        <v>34</v>
      </c>
      <c r="C15" s="112">
        <f t="shared" si="0"/>
        <v>217000</v>
      </c>
      <c r="D15" s="112">
        <v>20000</v>
      </c>
      <c r="E15" s="112">
        <v>100000</v>
      </c>
      <c r="F15" s="1"/>
      <c r="G15" s="112">
        <v>97000</v>
      </c>
      <c r="H15" s="1"/>
      <c r="I15" s="1"/>
      <c r="J15" s="1"/>
      <c r="K15" s="112">
        <f>20000+100000+97000</f>
        <v>217000</v>
      </c>
      <c r="L15" s="112">
        <f>20000+100000+140000</f>
        <v>260000</v>
      </c>
    </row>
    <row r="16" spans="1:12" s="13" customFormat="1" ht="12.75">
      <c r="A16" s="96">
        <v>34</v>
      </c>
      <c r="B16" s="99" t="s">
        <v>35</v>
      </c>
      <c r="C16" s="111">
        <f t="shared" si="0"/>
        <v>8000</v>
      </c>
      <c r="D16" s="111">
        <v>0</v>
      </c>
      <c r="E16" s="111">
        <f>E17</f>
        <v>4000</v>
      </c>
      <c r="G16" s="111">
        <f>G17</f>
        <v>4000</v>
      </c>
      <c r="K16" s="111">
        <f>K17</f>
        <v>8000</v>
      </c>
      <c r="L16" s="111">
        <f>L17</f>
        <v>8000</v>
      </c>
    </row>
    <row r="17" spans="1:12" ht="12.75">
      <c r="A17" s="95">
        <v>343</v>
      </c>
      <c r="B17" s="16" t="s">
        <v>36</v>
      </c>
      <c r="C17" s="112">
        <f t="shared" si="0"/>
        <v>8000</v>
      </c>
      <c r="D17" s="112">
        <v>0</v>
      </c>
      <c r="E17" s="112">
        <v>4000</v>
      </c>
      <c r="F17" s="1"/>
      <c r="G17" s="112">
        <v>4000</v>
      </c>
      <c r="H17" s="1"/>
      <c r="I17" s="1"/>
      <c r="J17" s="1"/>
      <c r="K17" s="112">
        <f>4000+4000</f>
        <v>8000</v>
      </c>
      <c r="L17" s="112">
        <f>4000+4000</f>
        <v>8000</v>
      </c>
    </row>
    <row r="18" spans="1:12" s="13" customFormat="1" ht="28.5" customHeight="1">
      <c r="A18" s="96">
        <v>4</v>
      </c>
      <c r="B18" s="99" t="s">
        <v>38</v>
      </c>
      <c r="C18" s="111">
        <f t="shared" si="0"/>
        <v>50000</v>
      </c>
      <c r="D18" s="111">
        <v>0</v>
      </c>
      <c r="E18" s="111">
        <f>E19</f>
        <v>30000</v>
      </c>
      <c r="G18" s="111">
        <f>G19</f>
        <v>20000</v>
      </c>
      <c r="K18" s="111">
        <f>K19</f>
        <v>50000</v>
      </c>
      <c r="L18" s="111">
        <f>L19</f>
        <v>70000</v>
      </c>
    </row>
    <row r="19" spans="1:12" s="13" customFormat="1" ht="30.75" customHeight="1">
      <c r="A19" s="96">
        <v>42</v>
      </c>
      <c r="B19" s="99" t="s">
        <v>39</v>
      </c>
      <c r="C19" s="111">
        <f t="shared" si="0"/>
        <v>50000</v>
      </c>
      <c r="D19" s="111">
        <v>0</v>
      </c>
      <c r="E19" s="111">
        <f>E20</f>
        <v>30000</v>
      </c>
      <c r="G19" s="111">
        <f>G20</f>
        <v>20000</v>
      </c>
      <c r="K19" s="111">
        <f>K20</f>
        <v>50000</v>
      </c>
      <c r="L19" s="111">
        <f>L20</f>
        <v>70000</v>
      </c>
    </row>
    <row r="20" spans="1:12" ht="16.5" customHeight="1">
      <c r="A20" s="95">
        <v>422</v>
      </c>
      <c r="B20" s="16" t="s">
        <v>37</v>
      </c>
      <c r="C20" s="112">
        <f t="shared" si="0"/>
        <v>50000</v>
      </c>
      <c r="D20" s="112">
        <v>0</v>
      </c>
      <c r="E20" s="112">
        <v>30000</v>
      </c>
      <c r="F20" s="1"/>
      <c r="G20" s="112">
        <v>20000</v>
      </c>
      <c r="H20" s="1"/>
      <c r="I20" s="1"/>
      <c r="J20" s="1"/>
      <c r="K20" s="112">
        <f>30000+20000</f>
        <v>50000</v>
      </c>
      <c r="L20" s="112">
        <f>30000+40000</f>
        <v>70000</v>
      </c>
    </row>
    <row r="21" spans="1:12" ht="12.75">
      <c r="A21" s="96"/>
      <c r="B21" s="16"/>
      <c r="C21" s="1"/>
      <c r="D21" s="1"/>
      <c r="E21" s="1"/>
      <c r="F21" s="1"/>
      <c r="G21" s="1"/>
      <c r="H21" s="1"/>
      <c r="I21" s="1"/>
      <c r="J21" s="1"/>
      <c r="K21" s="112"/>
      <c r="L21" s="112"/>
    </row>
    <row r="22" spans="1:12" ht="12.75">
      <c r="A22" s="96"/>
      <c r="B22" s="16"/>
      <c r="C22" s="1"/>
      <c r="D22" s="1"/>
      <c r="E22" s="1"/>
      <c r="F22" s="1"/>
      <c r="G22" s="1"/>
      <c r="H22" s="1"/>
      <c r="I22" s="1"/>
      <c r="J22" s="1"/>
      <c r="K22" s="112"/>
      <c r="L22" s="112"/>
    </row>
    <row r="23" spans="1:12" ht="12.75">
      <c r="A23" s="96"/>
      <c r="B23" s="16"/>
      <c r="C23" s="1"/>
      <c r="D23" s="1"/>
      <c r="E23" s="1"/>
      <c r="F23" s="1"/>
      <c r="G23" s="1"/>
      <c r="H23" s="1"/>
      <c r="I23" s="1"/>
      <c r="J23" s="1"/>
      <c r="K23" s="111"/>
      <c r="L23" s="111"/>
    </row>
    <row r="24" spans="1:12" ht="12.75">
      <c r="A24" s="96"/>
      <c r="B24" s="16"/>
      <c r="C24" s="1"/>
      <c r="D24" s="1"/>
      <c r="E24" s="1"/>
      <c r="F24" s="1"/>
      <c r="G24" s="1"/>
      <c r="H24" s="1"/>
      <c r="I24" s="1"/>
      <c r="J24" s="1"/>
      <c r="K24" s="112"/>
      <c r="L24" s="112"/>
    </row>
    <row r="25" spans="1:12" ht="12.75">
      <c r="A25" s="96"/>
      <c r="B25" s="16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96"/>
      <c r="B26" s="16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96"/>
      <c r="B27" s="16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96"/>
      <c r="B28" s="16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96"/>
      <c r="B29" s="16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96"/>
      <c r="B30" s="16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96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96"/>
      <c r="B32" s="16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96"/>
      <c r="B33" s="16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96"/>
      <c r="B34" s="16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96"/>
      <c r="B35" s="16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96"/>
      <c r="B36" s="16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96"/>
      <c r="B37" s="16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96"/>
      <c r="B38" s="16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96"/>
      <c r="B39" s="16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96"/>
      <c r="B40" s="16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96"/>
      <c r="B41" s="16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96"/>
      <c r="B42" s="16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96"/>
      <c r="B43" s="16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96"/>
      <c r="B44" s="16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96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96"/>
      <c r="B46" s="16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96"/>
      <c r="B47" s="16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96"/>
      <c r="B48" s="16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96"/>
      <c r="B49" s="16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96"/>
      <c r="B50" s="16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96"/>
      <c r="B51" s="16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96"/>
      <c r="B52" s="16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96"/>
      <c r="B53" s="16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96"/>
      <c r="B54" s="16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96"/>
      <c r="B55" s="16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96"/>
      <c r="B56" s="16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96"/>
      <c r="B57" s="16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96"/>
      <c r="B58" s="16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96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96"/>
      <c r="B60" s="16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96"/>
      <c r="B61" s="16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96"/>
      <c r="B62" s="16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96"/>
      <c r="B63" s="16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96"/>
      <c r="B64" s="16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96"/>
      <c r="B65" s="16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96"/>
      <c r="B66" s="16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96"/>
      <c r="B67" s="16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96"/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96"/>
      <c r="B69" s="16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96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96"/>
      <c r="B71" s="16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96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96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96"/>
      <c r="B74" s="16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96"/>
      <c r="B75" s="16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96"/>
      <c r="B76" s="16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96"/>
      <c r="B77" s="16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96"/>
      <c r="B78" s="16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96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96"/>
      <c r="B80" s="16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96"/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96"/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96"/>
      <c r="B83" s="16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96"/>
      <c r="B84" s="16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96"/>
      <c r="B85" s="16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96"/>
      <c r="B86" s="16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96"/>
      <c r="B87" s="16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96"/>
      <c r="B88" s="16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96"/>
      <c r="B89" s="16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96"/>
      <c r="B90" s="16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96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96"/>
      <c r="B92" s="16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96"/>
      <c r="B93" s="16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96"/>
      <c r="B94" s="16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96"/>
      <c r="B95" s="16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96"/>
      <c r="B96" s="16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96"/>
      <c r="B97" s="16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96"/>
      <c r="B98" s="16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96"/>
      <c r="B99" s="16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96"/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96"/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96"/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96"/>
      <c r="B103" s="16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96"/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96"/>
      <c r="B105" s="16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96"/>
      <c r="B106" s="16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96"/>
      <c r="B107" s="16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96"/>
      <c r="B108" s="16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96"/>
      <c r="B109" s="16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96"/>
      <c r="B110" s="16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96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96"/>
      <c r="B112" s="16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96"/>
      <c r="B113" s="16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96"/>
      <c r="B114" s="16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96"/>
      <c r="B115" s="16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96"/>
      <c r="B116" s="16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96"/>
      <c r="B117" s="16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96"/>
      <c r="B118" s="16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96"/>
      <c r="B119" s="16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96"/>
      <c r="B120" s="16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96"/>
      <c r="B121" s="16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96"/>
      <c r="B122" s="16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96"/>
      <c r="B123" s="16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96"/>
      <c r="B124" s="16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96"/>
      <c r="B125" s="16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96"/>
      <c r="B126" s="16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96"/>
      <c r="B127" s="16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96"/>
      <c r="B128" s="16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96"/>
      <c r="B129" s="16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96"/>
      <c r="B130" s="16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96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96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96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96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96"/>
      <c r="B135" s="16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96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96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96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96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96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96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96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96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96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96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96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96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96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96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96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96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96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96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96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96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96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96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96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96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96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96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96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96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96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96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96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96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96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96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96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96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96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96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96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96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96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96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96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96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96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96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96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96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96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96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96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96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96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96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96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96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96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96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96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96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96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96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96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96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96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96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96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96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96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96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96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96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96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96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96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96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96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96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96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96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96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96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96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96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96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96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96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96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96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96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96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96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96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96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96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96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96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96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96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96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96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96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96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96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96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96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96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96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96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96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96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96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96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96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96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96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96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96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96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96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96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96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96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96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96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96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96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96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96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96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96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96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96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96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96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96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96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96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96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96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96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96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96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96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96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96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96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96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96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96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96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96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96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96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96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96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96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96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96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96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96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</row>
  </sheetData>
  <sheetProtection/>
  <mergeCells count="1">
    <mergeCell ref="A1:L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2018-12-19T11:59:51Z</cp:lastPrinted>
  <dcterms:created xsi:type="dcterms:W3CDTF">2013-09-11T11:00:21Z</dcterms:created>
  <dcterms:modified xsi:type="dcterms:W3CDTF">2019-12-09T14:31:14Z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