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va\Desktop\"/>
    </mc:Choice>
  </mc:AlternateContent>
  <xr:revisionPtr revIDLastSave="0" documentId="13_ncr:1_{0C8B6554-A018-4F6D-BAAC-6941C159C044}" xr6:coauthVersionLast="36" xr6:coauthVersionMax="47" xr10:uidLastSave="{00000000-0000-0000-0000-000000000000}"/>
  <bookViews>
    <workbookView xWindow="0" yWindow="0" windowWidth="23040" windowHeight="8940" xr2:uid="{A58B244F-6A71-4ABD-810F-0677F938EF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C69" i="1"/>
  <c r="C70" i="1"/>
  <c r="C21" i="1"/>
  <c r="C22" i="1"/>
  <c r="C72" i="1" l="1"/>
  <c r="C71" i="1" s="1"/>
  <c r="C24" i="1"/>
  <c r="C23" i="1" s="1"/>
  <c r="C25" i="1"/>
  <c r="C27" i="1"/>
  <c r="D30" i="1"/>
  <c r="E30" i="1"/>
  <c r="C30" i="1"/>
  <c r="C29" i="1" s="1"/>
  <c r="D29" i="1"/>
  <c r="E29" i="1"/>
  <c r="F29" i="1"/>
  <c r="G29" i="1"/>
  <c r="G30" i="1"/>
  <c r="F30" i="1"/>
  <c r="D9" i="1"/>
  <c r="D11" i="1" l="1"/>
  <c r="D10" i="1" s="1"/>
  <c r="D12" i="1"/>
  <c r="C13" i="1"/>
  <c r="D13" i="1"/>
  <c r="F51" i="1"/>
  <c r="G51" i="1"/>
  <c r="G83" i="1"/>
  <c r="G82" i="1" s="1"/>
  <c r="G81" i="1" s="1"/>
  <c r="G80" i="1" s="1"/>
  <c r="F83" i="1"/>
  <c r="F82" i="1" s="1"/>
  <c r="F81" i="1" s="1"/>
  <c r="F80" i="1" s="1"/>
  <c r="E83" i="1"/>
  <c r="E82" i="1" s="1"/>
  <c r="E81" i="1" s="1"/>
  <c r="E80" i="1" s="1"/>
  <c r="D83" i="1"/>
  <c r="D82" i="1" s="1"/>
  <c r="D81" i="1" s="1"/>
  <c r="D80" i="1" s="1"/>
  <c r="C83" i="1"/>
  <c r="C82" i="1"/>
  <c r="E77" i="1"/>
  <c r="E76" i="1" s="1"/>
  <c r="E75" i="1" s="1"/>
  <c r="E74" i="1" s="1"/>
  <c r="D75" i="1"/>
  <c r="D74" i="1" s="1"/>
  <c r="G77" i="1"/>
  <c r="F77" i="1"/>
  <c r="D77" i="1"/>
  <c r="D76" i="1" s="1"/>
  <c r="C77" i="1"/>
  <c r="G76" i="1"/>
  <c r="G75" i="1" s="1"/>
  <c r="G74" i="1" s="1"/>
  <c r="F76" i="1"/>
  <c r="F75" i="1" s="1"/>
  <c r="F74" i="1" s="1"/>
  <c r="C76" i="1"/>
  <c r="E44" i="1"/>
  <c r="E42" i="1" s="1"/>
  <c r="G18" i="1"/>
  <c r="F18" i="1"/>
  <c r="C35" i="1"/>
  <c r="D35" i="1"/>
  <c r="F35" i="1"/>
  <c r="G35" i="1"/>
  <c r="E35" i="1"/>
  <c r="E38" i="1"/>
  <c r="C42" i="1"/>
  <c r="D42" i="1"/>
  <c r="F46" i="1"/>
  <c r="F45" i="1" s="1"/>
  <c r="G46" i="1"/>
  <c r="G45" i="1" s="1"/>
  <c r="F42" i="1"/>
  <c r="G42" i="1"/>
  <c r="E46" i="1"/>
  <c r="D24" i="1"/>
  <c r="D27" i="1"/>
  <c r="F23" i="1"/>
  <c r="D23" i="1"/>
  <c r="E23" i="1"/>
  <c r="C38" i="1"/>
  <c r="D38" i="1"/>
  <c r="F38" i="1"/>
  <c r="G38" i="1"/>
  <c r="D51" i="1"/>
  <c r="E51" i="1"/>
  <c r="E45" i="1" l="1"/>
  <c r="E9" i="1" s="1"/>
  <c r="G23" i="1"/>
  <c r="D64" i="1" l="1"/>
  <c r="D46" i="1"/>
  <c r="D18" i="1"/>
  <c r="E13" i="1" l="1"/>
  <c r="E64" i="1"/>
  <c r="C55" i="1" l="1"/>
  <c r="D71" i="1" l="1"/>
  <c r="D70" i="1" s="1"/>
  <c r="D69" i="1" s="1"/>
  <c r="D68" i="1" s="1"/>
  <c r="D22" i="1"/>
  <c r="D21" i="1" s="1"/>
  <c r="G55" i="1" l="1"/>
  <c r="F55" i="1"/>
  <c r="C46" i="1" l="1"/>
  <c r="C51" i="1"/>
  <c r="C54" i="1"/>
  <c r="C18" i="1"/>
  <c r="C12" i="1" s="1"/>
  <c r="C11" i="1" s="1"/>
  <c r="C10" i="1" s="1"/>
  <c r="C9" i="1" s="1"/>
  <c r="C45" i="1" l="1"/>
  <c r="G64" i="1"/>
  <c r="G63" i="1" s="1"/>
  <c r="F64" i="1"/>
  <c r="F63" i="1" s="1"/>
  <c r="E63" i="1"/>
  <c r="D63" i="1"/>
  <c r="C64" i="1"/>
  <c r="C63" i="1" s="1"/>
  <c r="E55" i="1"/>
  <c r="E54" i="1" s="1"/>
  <c r="D55" i="1"/>
  <c r="D54" i="1" s="1"/>
  <c r="D45" i="1" l="1"/>
  <c r="F34" i="1"/>
  <c r="F71" i="1"/>
  <c r="F70" i="1" s="1"/>
  <c r="F69" i="1" s="1"/>
  <c r="F68" i="1" s="1"/>
  <c r="G71" i="1"/>
  <c r="G70" i="1" s="1"/>
  <c r="G69" i="1" s="1"/>
  <c r="G68" i="1" s="1"/>
  <c r="E71" i="1"/>
  <c r="E70" i="1" s="1"/>
  <c r="E69" i="1" s="1"/>
  <c r="E68" i="1" s="1"/>
  <c r="G13" i="1"/>
  <c r="F13" i="1"/>
  <c r="E18" i="1"/>
  <c r="E12" i="1" s="1"/>
  <c r="E22" i="1" l="1"/>
  <c r="E21" i="1" s="1"/>
  <c r="F12" i="1"/>
  <c r="G22" i="1"/>
  <c r="G21" i="1" s="1"/>
  <c r="F22" i="1"/>
  <c r="F21" i="1" s="1"/>
  <c r="G12" i="1"/>
  <c r="C34" i="1" l="1"/>
  <c r="E34" i="1" l="1"/>
  <c r="F54" i="1"/>
  <c r="G54" i="1"/>
  <c r="G34" i="1"/>
  <c r="G11" i="1"/>
  <c r="G10" i="1" s="1"/>
  <c r="G9" i="1" s="1"/>
  <c r="F11" i="1"/>
  <c r="F10" i="1" s="1"/>
  <c r="F9" i="1" s="1"/>
  <c r="E11" i="1"/>
  <c r="E10" i="1" s="1"/>
  <c r="D34" i="1"/>
  <c r="E8" i="1" l="1"/>
  <c r="E7" i="1" s="1"/>
  <c r="G8" i="1"/>
  <c r="G7" i="1" s="1"/>
  <c r="D8" i="1" l="1"/>
  <c r="D7" i="1" s="1"/>
  <c r="F8" i="1"/>
  <c r="F7" i="1" s="1"/>
  <c r="C8" i="1" l="1"/>
  <c r="C7" i="1" s="1"/>
</calcChain>
</file>

<file path=xl/sharedStrings.xml><?xml version="1.0" encoding="utf-8"?>
<sst xmlns="http://schemas.openxmlformats.org/spreadsheetml/2006/main" count="142" uniqueCount="54">
  <si>
    <t>II. POSEBNI DIO</t>
  </si>
  <si>
    <t>U EUR</t>
  </si>
  <si>
    <t/>
  </si>
  <si>
    <t>080</t>
  </si>
  <si>
    <t>MINISTARSTVO ZNANOSTI I OBRAZOVANJA</t>
  </si>
  <si>
    <t>08008</t>
  </si>
  <si>
    <t>Javni instituti u Republici Hrvatskoj</t>
  </si>
  <si>
    <t>3801</t>
  </si>
  <si>
    <t>ULAGANJE U ZNANSTVENO ISTRAŽIVAČKU DJELATNOST</t>
  </si>
  <si>
    <t>0150</t>
  </si>
  <si>
    <t>Istraživanje i razvoj: Opće javne usluge</t>
  </si>
  <si>
    <t>11</t>
  </si>
  <si>
    <t>Opći prihodi i primici</t>
  </si>
  <si>
    <t>3</t>
  </si>
  <si>
    <t>Rashodi poslovanja</t>
  </si>
  <si>
    <t>31</t>
  </si>
  <si>
    <t>Rashodi za zaposlene</t>
  </si>
  <si>
    <t>32</t>
  </si>
  <si>
    <t>Materijalni rashodi</t>
  </si>
  <si>
    <t>Pomoći EU</t>
  </si>
  <si>
    <t>Vlastiti prihodi</t>
  </si>
  <si>
    <t>Financijski rashodi</t>
  </si>
  <si>
    <t>Naknade građanima i kućanstvima na temelju osiguranja i druge naknade</t>
  </si>
  <si>
    <t>Rashodi za nabavu nefinancijske imovine</t>
  </si>
  <si>
    <t>Rashodi za nabavu proizvedene dugotrajne imovine</t>
  </si>
  <si>
    <t>22621 INSTITUT ZA RAZVOJ I MEĐUNARODNE ODNOSE</t>
  </si>
  <si>
    <t>Rashodi za nabavu neproizvedene dugotrajne imovine</t>
  </si>
  <si>
    <t>A622150</t>
  </si>
  <si>
    <t>PROGRAMSKO FINANCIRANJE JAVNIH INSTITUTA</t>
  </si>
  <si>
    <t>A622151</t>
  </si>
  <si>
    <t>Mehanizam za oporavak i otpornost</t>
  </si>
  <si>
    <t>'Istraživanje i razvoj: Opće javne usluge</t>
  </si>
  <si>
    <t>Ostale pomoći</t>
  </si>
  <si>
    <t>Donacije</t>
  </si>
  <si>
    <t>Tekuće pomoći institucijama i tijelima EU</t>
  </si>
  <si>
    <t>36</t>
  </si>
  <si>
    <t>Projekcija 
za 2027.</t>
  </si>
  <si>
    <t>Izdaci za JP</t>
  </si>
  <si>
    <t>Izvršenje 
2024.</t>
  </si>
  <si>
    <t>Tekući plan 
2025.</t>
  </si>
  <si>
    <t>Prijedlog plana za 2026.</t>
  </si>
  <si>
    <t>Projekcija 
za 2028.</t>
  </si>
  <si>
    <t>PROGRAMSKO i OSTALO FINANCIRANJE JAVNIH INSTITUTA IZ EVIDENCIJISKIH PRIHODA</t>
  </si>
  <si>
    <t>Pomoći iz državnog proračuna kroz opće prihode i primitke</t>
  </si>
  <si>
    <t>51000</t>
  </si>
  <si>
    <t>Ostale darovnice</t>
  </si>
  <si>
    <t>Programi Unije -raspoloživ predujam</t>
  </si>
  <si>
    <t>Programi Unije - predfinanciranje</t>
  </si>
  <si>
    <t>A557042</t>
  </si>
  <si>
    <t>PROGRAM DOKTORANADA I POSLIJE DOKTORANADA</t>
  </si>
  <si>
    <t>A733073</t>
  </si>
  <si>
    <t>PROGRAM RAZVOJA KARIJERA MLADIH ISTRAŽIVAČA</t>
  </si>
  <si>
    <t>K622157</t>
  </si>
  <si>
    <t>STVARANJE OKVIRA ZA PRIVLAČENJE STUDENATA I ISTRAŽIVAČA U STEM I ICT PODRUČJIMA - NPOO (C3.2.R2)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</si>
</sst>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4" fontId="6" fillId="2" borderId="1" applyNumberFormat="0" applyProtection="0">
      <alignment horizontal="left" vertical="center" indent="1"/>
    </xf>
    <xf numFmtId="4" fontId="6" fillId="2" borderId="1" applyNumberFormat="0" applyProtection="0">
      <alignment horizontal="left" vertical="center" indent="1"/>
    </xf>
    <xf numFmtId="0" fontId="6" fillId="3" borderId="1" applyNumberFormat="0" applyProtection="0">
      <alignment horizontal="left" vertical="center" indent="1"/>
    </xf>
    <xf numFmtId="4" fontId="6" fillId="4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10" fillId="6" borderId="2" applyNumberFormat="0" applyProtection="0">
      <alignment horizontal="left" vertical="center" indent="1"/>
    </xf>
    <xf numFmtId="0" fontId="11" fillId="8" borderId="2" applyNumberFormat="0" applyProtection="0">
      <alignment horizontal="left" vertical="center" indent="1"/>
    </xf>
    <xf numFmtId="0" fontId="11" fillId="9" borderId="2" applyNumberFormat="0" applyProtection="0">
      <alignment horizontal="left" vertical="center" wrapText="1" indent="1"/>
    </xf>
    <xf numFmtId="0" fontId="11" fillId="10" borderId="2" applyNumberFormat="0" applyProtection="0">
      <alignment horizontal="left" vertical="center" wrapText="1" indent="1"/>
    </xf>
    <xf numFmtId="4" fontId="12" fillId="11" borderId="2" applyNumberFormat="0" applyProtection="0">
      <alignment horizontal="right" vertical="center"/>
    </xf>
  </cellStyleXfs>
  <cellXfs count="3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1" quotePrefix="1" applyNumberFormat="1" applyFont="1">
      <alignment horizontal="left" vertical="center" indent="1"/>
    </xf>
    <xf numFmtId="0" fontId="7" fillId="2" borderId="1" xfId="2" quotePrefix="1" applyNumberFormat="1" applyFont="1" applyAlignment="1">
      <alignment horizontal="left" vertical="center" wrapText="1" indent="1"/>
    </xf>
    <xf numFmtId="0" fontId="7" fillId="3" borderId="1" xfId="3" quotePrefix="1" applyFont="1" applyAlignment="1">
      <alignment horizontal="left" vertical="center" indent="3"/>
    </xf>
    <xf numFmtId="0" fontId="7" fillId="3" borderId="1" xfId="3" quotePrefix="1" applyFont="1">
      <alignment horizontal="left" vertical="center" indent="1"/>
    </xf>
    <xf numFmtId="3" fontId="7" fillId="4" borderId="1" xfId="4" applyNumberFormat="1" applyFont="1">
      <alignment vertical="center"/>
    </xf>
    <xf numFmtId="0" fontId="7" fillId="5" borderId="1" xfId="3" quotePrefix="1" applyFont="1" applyFill="1" applyAlignment="1">
      <alignment horizontal="left" vertical="center" indent="3"/>
    </xf>
    <xf numFmtId="0" fontId="7" fillId="5" borderId="1" xfId="3" quotePrefix="1" applyFont="1" applyFill="1">
      <alignment horizontal="left" vertical="center" indent="1"/>
    </xf>
    <xf numFmtId="0" fontId="8" fillId="6" borderId="1" xfId="5" quotePrefix="1" applyFont="1" applyAlignment="1">
      <alignment horizontal="left" vertical="center" indent="4"/>
    </xf>
    <xf numFmtId="0" fontId="8" fillId="6" borderId="1" xfId="5" quotePrefix="1" applyFont="1">
      <alignment horizontal="left" vertical="center" indent="1"/>
    </xf>
    <xf numFmtId="3" fontId="8" fillId="4" borderId="1" xfId="4" applyNumberFormat="1" applyFont="1">
      <alignment vertical="center"/>
    </xf>
    <xf numFmtId="0" fontId="1" fillId="0" borderId="0" xfId="0" applyFont="1"/>
    <xf numFmtId="0" fontId="6" fillId="7" borderId="1" xfId="6" quotePrefix="1" applyAlignment="1">
      <alignment horizontal="left" vertical="center" indent="5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6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0" fontId="9" fillId="7" borderId="1" xfId="6" quotePrefix="1" applyFont="1" applyAlignment="1">
      <alignment horizontal="left" vertical="center" indent="7"/>
    </xf>
    <xf numFmtId="3" fontId="0" fillId="0" borderId="0" xfId="0" applyNumberFormat="1"/>
    <xf numFmtId="0" fontId="6" fillId="7" borderId="1" xfId="6" quotePrefix="1" applyAlignment="1">
      <alignment horizontal="left" vertical="center" wrapText="1" indent="1"/>
    </xf>
    <xf numFmtId="0" fontId="9" fillId="7" borderId="1" xfId="6" quotePrefix="1" applyFont="1" applyAlignment="1">
      <alignment horizontal="left" vertical="center" indent="9"/>
    </xf>
    <xf numFmtId="0" fontId="13" fillId="7" borderId="1" xfId="6" quotePrefix="1" applyFont="1">
      <alignment horizontal="left" vertical="center" indent="1"/>
    </xf>
    <xf numFmtId="0" fontId="0" fillId="0" borderId="0" xfId="0"/>
    <xf numFmtId="3" fontId="8" fillId="4" borderId="1" xfId="4" applyNumberFormat="1" applyFont="1">
      <alignment vertical="center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0" fontId="9" fillId="7" borderId="1" xfId="6" quotePrefix="1" applyFont="1" applyAlignment="1">
      <alignment horizontal="left" vertical="center" indent="7"/>
    </xf>
    <xf numFmtId="0" fontId="5" fillId="0" borderId="0" xfId="0" applyFont="1" applyAlignment="1">
      <alignment horizontal="center"/>
    </xf>
  </cellXfs>
  <cellStyles count="13">
    <cellStyle name="Normal" xfId="0" builtinId="0"/>
    <cellStyle name="SAPBEXaggData" xfId="4" xr:uid="{0019493F-7358-47D5-9BDE-D0D82FF8A4D0}"/>
    <cellStyle name="SAPBEXchaText" xfId="1" xr:uid="{02F7AB60-425F-49CD-A556-A3685FF9F929}"/>
    <cellStyle name="SAPBEXchaText 2" xfId="8" xr:uid="{A0F47575-2FB6-4199-A7D4-856F5F1EF4C7}"/>
    <cellStyle name="SAPBEXHLevel0 2" xfId="10" xr:uid="{9A4BE545-328B-41DD-88A4-24D594BF3A28}"/>
    <cellStyle name="SAPBEXHLevel1" xfId="3" xr:uid="{CF62D56D-8966-4695-B99B-AEC24B84BB47}"/>
    <cellStyle name="SAPBEXHLevel1 2" xfId="11" xr:uid="{0D63A7EE-0895-41BC-B685-571E5F858170}"/>
    <cellStyle name="SAPBEXHLevel2" xfId="5" xr:uid="{651B187F-9BDD-4DC8-8B67-664AD9354264}"/>
    <cellStyle name="SAPBEXHLevel3" xfId="6" xr:uid="{5D6B2A64-85E9-470B-A57E-E642830BA4CC}"/>
    <cellStyle name="SAPBEXstdData" xfId="7" xr:uid="{72CD5F42-9C75-435D-836B-92E8310F8F81}"/>
    <cellStyle name="SAPBEXstdData 2" xfId="12" xr:uid="{243D389F-8ED1-4561-B03C-B6ABAF52261D}"/>
    <cellStyle name="SAPBEXstdItem" xfId="2" xr:uid="{36E29F7B-E8E1-4463-835C-AE205FBBE6A6}"/>
    <cellStyle name="SAPBEXstdItem 2" xfId="9" xr:uid="{71BF5413-14BE-4A72-9F49-A91C956A1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1C57-A9E2-49E5-A5E6-24B55AE10BDF}">
  <dimension ref="A1:I85"/>
  <sheetViews>
    <sheetView tabSelected="1" topLeftCell="A4" zoomScale="115" zoomScaleNormal="115" workbookViewId="0">
      <selection activeCell="I8" sqref="I8"/>
    </sheetView>
  </sheetViews>
  <sheetFormatPr defaultRowHeight="14.4" x14ac:dyDescent="0.3"/>
  <cols>
    <col min="1" max="1" width="18.33203125" customWidth="1"/>
    <col min="2" max="2" width="53.88671875" bestFit="1" customWidth="1"/>
    <col min="3" max="4" width="13.33203125" customWidth="1"/>
    <col min="5" max="5" width="15.109375" customWidth="1"/>
    <col min="6" max="7" width="13.33203125" customWidth="1"/>
    <col min="9" max="9" width="9.33203125" bestFit="1" customWidth="1"/>
  </cols>
  <sheetData>
    <row r="1" spans="1:7" s="2" customFormat="1" ht="15.6" x14ac:dyDescent="0.3">
      <c r="A1" s="1" t="s">
        <v>25</v>
      </c>
      <c r="B1" s="1"/>
    </row>
    <row r="2" spans="1:7" s="2" customFormat="1" ht="12" customHeight="1" x14ac:dyDescent="0.3">
      <c r="A2" s="1"/>
      <c r="B2" s="1"/>
    </row>
    <row r="3" spans="1:7" ht="23.4" x14ac:dyDescent="0.45">
      <c r="A3" s="36" t="s">
        <v>0</v>
      </c>
      <c r="B3" s="36"/>
      <c r="C3" s="36"/>
      <c r="D3" s="36"/>
      <c r="E3" s="36"/>
      <c r="F3" s="36"/>
      <c r="G3" s="36"/>
    </row>
    <row r="4" spans="1:7" ht="13.5" customHeight="1" x14ac:dyDescent="0.45">
      <c r="A4" s="3"/>
      <c r="B4" s="3"/>
      <c r="C4" s="3"/>
      <c r="D4" s="3"/>
      <c r="E4" s="3"/>
      <c r="F4" s="3"/>
      <c r="G4" s="3"/>
    </row>
    <row r="5" spans="1:7" x14ac:dyDescent="0.3"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</row>
    <row r="6" spans="1:7" s="2" customFormat="1" ht="41.4" x14ac:dyDescent="0.3">
      <c r="A6" s="5" t="s">
        <v>2</v>
      </c>
      <c r="B6" s="5" t="s">
        <v>2</v>
      </c>
      <c r="C6" s="6" t="s">
        <v>38</v>
      </c>
      <c r="D6" s="6" t="s">
        <v>39</v>
      </c>
      <c r="E6" s="6" t="s">
        <v>40</v>
      </c>
      <c r="F6" s="6" t="s">
        <v>36</v>
      </c>
      <c r="G6" s="6" t="s">
        <v>41</v>
      </c>
    </row>
    <row r="7" spans="1:7" s="2" customFormat="1" x14ac:dyDescent="0.3">
      <c r="A7" s="7" t="s">
        <v>3</v>
      </c>
      <c r="B7" s="8" t="s">
        <v>4</v>
      </c>
      <c r="C7" s="9">
        <f t="shared" ref="C7:D7" si="0">C8</f>
        <v>2545484.85</v>
      </c>
      <c r="D7" s="9">
        <f t="shared" si="0"/>
        <v>2756130</v>
      </c>
      <c r="E7" s="9">
        <f>E8</f>
        <v>3221118</v>
      </c>
      <c r="F7" s="9">
        <f t="shared" ref="F7:G7" si="1">F8</f>
        <v>3025435</v>
      </c>
      <c r="G7" s="9">
        <f t="shared" si="1"/>
        <v>3076955</v>
      </c>
    </row>
    <row r="8" spans="1:7" s="2" customFormat="1" x14ac:dyDescent="0.3">
      <c r="A8" s="10" t="s">
        <v>5</v>
      </c>
      <c r="B8" s="11" t="s">
        <v>6</v>
      </c>
      <c r="C8" s="9">
        <f>C9</f>
        <v>2545484.85</v>
      </c>
      <c r="D8" s="9">
        <f>D9</f>
        <v>2756130</v>
      </c>
      <c r="E8" s="9">
        <f>E9</f>
        <v>3221118</v>
      </c>
      <c r="F8" s="9">
        <f t="shared" ref="F8:G8" si="2">F9</f>
        <v>3025435</v>
      </c>
      <c r="G8" s="9">
        <f t="shared" si="2"/>
        <v>3076955</v>
      </c>
    </row>
    <row r="9" spans="1:7" s="15" customFormat="1" x14ac:dyDescent="0.3">
      <c r="A9" s="12" t="s">
        <v>7</v>
      </c>
      <c r="B9" s="13" t="s">
        <v>8</v>
      </c>
      <c r="C9" s="29">
        <f>C10+C21+C30+C34+C38+C42+C45+C54+C63+C68+C74+C80</f>
        <v>2545484.85</v>
      </c>
      <c r="D9" s="14">
        <f>D10+D21+D30+D34+D38+D42+D45+D54+D63+D68+D74+D80</f>
        <v>2756130</v>
      </c>
      <c r="E9" s="14">
        <f>E10+E21+E34+E38+E42+E45+E54+E63+E68+E74+E80</f>
        <v>3221118</v>
      </c>
      <c r="F9" s="14">
        <f>F10+F21+F34+F38+F42+F45+F54+F63+F68+F74+F80</f>
        <v>3025435</v>
      </c>
      <c r="G9" s="14">
        <f>G10+G21+G34+G38+G42+G45+G54+G63+G68+G74+G80</f>
        <v>3076955</v>
      </c>
    </row>
    <row r="10" spans="1:7" x14ac:dyDescent="0.3">
      <c r="A10" s="16" t="s">
        <v>27</v>
      </c>
      <c r="B10" s="17" t="s">
        <v>28</v>
      </c>
      <c r="C10" s="18">
        <f t="shared" ref="C10:D10" si="3">+C11</f>
        <v>1942286</v>
      </c>
      <c r="D10" s="18">
        <f t="shared" si="3"/>
        <v>2094000</v>
      </c>
      <c r="E10" s="18">
        <f>+E11</f>
        <v>2168680</v>
      </c>
      <c r="F10" s="18">
        <f t="shared" ref="F10:G11" si="4">+F11</f>
        <v>2201000</v>
      </c>
      <c r="G10" s="18">
        <f t="shared" si="4"/>
        <v>2296185</v>
      </c>
    </row>
    <row r="11" spans="1:7" x14ac:dyDescent="0.3">
      <c r="A11" s="19" t="s">
        <v>9</v>
      </c>
      <c r="B11" s="17" t="s">
        <v>10</v>
      </c>
      <c r="C11" s="18">
        <f t="shared" ref="C11:E11" si="5">+C12</f>
        <v>1942286</v>
      </c>
      <c r="D11" s="18">
        <f t="shared" si="5"/>
        <v>2094000</v>
      </c>
      <c r="E11" s="18">
        <f t="shared" si="5"/>
        <v>2168680</v>
      </c>
      <c r="F11" s="18">
        <f t="shared" si="4"/>
        <v>2201000</v>
      </c>
      <c r="G11" s="18">
        <f t="shared" si="4"/>
        <v>2296185</v>
      </c>
    </row>
    <row r="12" spans="1:7" x14ac:dyDescent="0.3">
      <c r="A12" s="23" t="s">
        <v>11</v>
      </c>
      <c r="B12" s="17" t="s">
        <v>12</v>
      </c>
      <c r="C12" s="18">
        <f t="shared" ref="C12:D12" si="6">+C13+C18</f>
        <v>1942286</v>
      </c>
      <c r="D12" s="18">
        <f t="shared" si="6"/>
        <v>2094000</v>
      </c>
      <c r="E12" s="18">
        <f>+E13+E18</f>
        <v>2168680</v>
      </c>
      <c r="F12" s="18">
        <f t="shared" ref="F12:G12" si="7">+F13+F18</f>
        <v>2201000</v>
      </c>
      <c r="G12" s="18">
        <f t="shared" si="7"/>
        <v>2296185</v>
      </c>
    </row>
    <row r="13" spans="1:7" x14ac:dyDescent="0.3">
      <c r="A13" s="20" t="s">
        <v>13</v>
      </c>
      <c r="B13" s="17" t="s">
        <v>14</v>
      </c>
      <c r="C13" s="18">
        <f t="shared" ref="C13:D13" si="8">+C14+C15+C16+C17</f>
        <v>1916039</v>
      </c>
      <c r="D13" s="18">
        <f t="shared" si="8"/>
        <v>2076268</v>
      </c>
      <c r="E13" s="18">
        <f>+E14+E15+E16+E17</f>
        <v>2157180</v>
      </c>
      <c r="F13" s="18">
        <f>+F14+F15+F16+F17</f>
        <v>2189950</v>
      </c>
      <c r="G13" s="18">
        <f>+G14+G15+G16+G17</f>
        <v>2283185</v>
      </c>
    </row>
    <row r="14" spans="1:7" x14ac:dyDescent="0.3">
      <c r="A14" s="21" t="s">
        <v>15</v>
      </c>
      <c r="B14" s="17" t="s">
        <v>16</v>
      </c>
      <c r="C14" s="22">
        <v>1682694</v>
      </c>
      <c r="D14" s="22">
        <v>1839051</v>
      </c>
      <c r="E14" s="22">
        <v>1937792</v>
      </c>
      <c r="F14" s="22">
        <v>1968000</v>
      </c>
      <c r="G14" s="22">
        <v>2000000</v>
      </c>
    </row>
    <row r="15" spans="1:7" x14ac:dyDescent="0.3">
      <c r="A15" s="21" t="s">
        <v>17</v>
      </c>
      <c r="B15" s="17" t="s">
        <v>18</v>
      </c>
      <c r="C15" s="22">
        <v>227862</v>
      </c>
      <c r="D15" s="22">
        <v>233412</v>
      </c>
      <c r="E15" s="22">
        <v>216288</v>
      </c>
      <c r="F15" s="22">
        <v>218800</v>
      </c>
      <c r="G15" s="22">
        <v>279185</v>
      </c>
    </row>
    <row r="16" spans="1:7" x14ac:dyDescent="0.3">
      <c r="A16" s="21">
        <v>34</v>
      </c>
      <c r="B16" s="17" t="s">
        <v>21</v>
      </c>
      <c r="C16" s="22">
        <v>128</v>
      </c>
      <c r="D16" s="22">
        <v>28</v>
      </c>
      <c r="E16" s="22">
        <v>100</v>
      </c>
      <c r="F16" s="22">
        <v>150</v>
      </c>
      <c r="G16" s="22">
        <v>1000</v>
      </c>
    </row>
    <row r="17" spans="1:7" x14ac:dyDescent="0.3">
      <c r="A17" s="21">
        <v>37</v>
      </c>
      <c r="B17" s="17" t="s">
        <v>22</v>
      </c>
      <c r="C17" s="22">
        <v>5355</v>
      </c>
      <c r="D17" s="22">
        <v>3777</v>
      </c>
      <c r="E17" s="22">
        <v>3000</v>
      </c>
      <c r="F17" s="22">
        <v>3000</v>
      </c>
      <c r="G17" s="22">
        <v>3000</v>
      </c>
    </row>
    <row r="18" spans="1:7" x14ac:dyDescent="0.3">
      <c r="A18" s="20">
        <v>4</v>
      </c>
      <c r="B18" s="17" t="s">
        <v>23</v>
      </c>
      <c r="C18" s="22">
        <f>C19+C20</f>
        <v>26247</v>
      </c>
      <c r="D18" s="22">
        <f>D19+D20</f>
        <v>17732</v>
      </c>
      <c r="E18" s="22">
        <f>E19+E20</f>
        <v>11500</v>
      </c>
      <c r="F18" s="22">
        <f>F19+F20</f>
        <v>11050</v>
      </c>
      <c r="G18" s="22">
        <f>G19+G20</f>
        <v>13000</v>
      </c>
    </row>
    <row r="19" spans="1:7" x14ac:dyDescent="0.3">
      <c r="A19" s="21">
        <v>41</v>
      </c>
      <c r="B19" s="17" t="s">
        <v>26</v>
      </c>
      <c r="C19" s="22"/>
      <c r="D19" s="22">
        <v>1125</v>
      </c>
      <c r="E19" s="22">
        <v>0</v>
      </c>
      <c r="F19" s="22">
        <v>0</v>
      </c>
      <c r="G19" s="22">
        <v>0</v>
      </c>
    </row>
    <row r="20" spans="1:7" x14ac:dyDescent="0.3">
      <c r="A20" s="21">
        <v>42</v>
      </c>
      <c r="B20" s="17" t="s">
        <v>24</v>
      </c>
      <c r="C20" s="22">
        <v>26247</v>
      </c>
      <c r="D20" s="22">
        <v>16607</v>
      </c>
      <c r="E20" s="22">
        <v>11500</v>
      </c>
      <c r="F20" s="22">
        <v>11050</v>
      </c>
      <c r="G20" s="22">
        <v>13000</v>
      </c>
    </row>
    <row r="21" spans="1:7" ht="20.399999999999999" x14ac:dyDescent="0.3">
      <c r="A21" s="16" t="s">
        <v>29</v>
      </c>
      <c r="B21" s="25" t="s">
        <v>42</v>
      </c>
      <c r="C21" s="31">
        <f t="shared" ref="C21:E22" si="9">C22</f>
        <v>30899.85</v>
      </c>
      <c r="D21" s="18">
        <f t="shared" si="9"/>
        <v>30900</v>
      </c>
      <c r="E21" s="18">
        <f t="shared" si="9"/>
        <v>0</v>
      </c>
      <c r="F21" s="18">
        <f t="shared" ref="F21:G21" si="10">F22</f>
        <v>0</v>
      </c>
      <c r="G21" s="18">
        <f t="shared" si="10"/>
        <v>0</v>
      </c>
    </row>
    <row r="22" spans="1:7" x14ac:dyDescent="0.3">
      <c r="A22" s="19" t="s">
        <v>9</v>
      </c>
      <c r="B22" s="17" t="s">
        <v>31</v>
      </c>
      <c r="C22" s="31">
        <f t="shared" si="9"/>
        <v>30899.85</v>
      </c>
      <c r="D22" s="18">
        <f t="shared" si="9"/>
        <v>30900</v>
      </c>
      <c r="E22" s="18">
        <f t="shared" si="9"/>
        <v>0</v>
      </c>
      <c r="F22" s="18">
        <f>F23</f>
        <v>0</v>
      </c>
      <c r="G22" s="18">
        <f>G23</f>
        <v>0</v>
      </c>
    </row>
    <row r="23" spans="1:7" x14ac:dyDescent="0.3">
      <c r="A23" s="23">
        <v>31</v>
      </c>
      <c r="B23" s="17" t="s">
        <v>20</v>
      </c>
      <c r="C23" s="31">
        <f>C24+C27</f>
        <v>30899.85</v>
      </c>
      <c r="D23" s="18">
        <f>D24+D27</f>
        <v>30900</v>
      </c>
      <c r="E23" s="18">
        <f>E24+E27</f>
        <v>0</v>
      </c>
      <c r="F23" s="18">
        <f>F24+F27</f>
        <v>0</v>
      </c>
      <c r="G23" s="18">
        <f>G24+G27</f>
        <v>0</v>
      </c>
    </row>
    <row r="24" spans="1:7" x14ac:dyDescent="0.3">
      <c r="A24" s="20" t="s">
        <v>13</v>
      </c>
      <c r="B24" s="17" t="s">
        <v>14</v>
      </c>
      <c r="C24" s="34">
        <f>C25+C26</f>
        <v>25321.85</v>
      </c>
      <c r="D24" s="22">
        <f>D25+D26</f>
        <v>29400</v>
      </c>
      <c r="E24" s="22"/>
      <c r="F24" s="22"/>
      <c r="G24" s="22"/>
    </row>
    <row r="25" spans="1:7" x14ac:dyDescent="0.3">
      <c r="A25" s="21" t="s">
        <v>17</v>
      </c>
      <c r="B25" s="17" t="s">
        <v>18</v>
      </c>
      <c r="C25" s="22">
        <f>16+25127.85</f>
        <v>25143.85</v>
      </c>
      <c r="D25" s="22">
        <v>28000</v>
      </c>
      <c r="E25" s="22"/>
      <c r="F25" s="22"/>
      <c r="G25" s="22"/>
    </row>
    <row r="26" spans="1:7" x14ac:dyDescent="0.3">
      <c r="A26" s="21">
        <v>34</v>
      </c>
      <c r="B26" s="17" t="s">
        <v>21</v>
      </c>
      <c r="C26" s="22">
        <v>178</v>
      </c>
      <c r="D26" s="22">
        <v>1400</v>
      </c>
      <c r="E26" s="22"/>
      <c r="F26" s="22"/>
      <c r="G26" s="22"/>
    </row>
    <row r="27" spans="1:7" x14ac:dyDescent="0.3">
      <c r="A27" s="20">
        <v>4</v>
      </c>
      <c r="B27" s="17" t="s">
        <v>23</v>
      </c>
      <c r="C27" s="34">
        <f>C28</f>
        <v>5578</v>
      </c>
      <c r="D27" s="22">
        <f>D28</f>
        <v>1500</v>
      </c>
      <c r="E27" s="22"/>
      <c r="F27" s="22"/>
      <c r="G27" s="22"/>
    </row>
    <row r="28" spans="1:7" x14ac:dyDescent="0.3">
      <c r="A28" s="21">
        <v>42</v>
      </c>
      <c r="B28" s="17" t="s">
        <v>24</v>
      </c>
      <c r="C28" s="22">
        <v>5578</v>
      </c>
      <c r="D28" s="22">
        <v>1500</v>
      </c>
      <c r="E28" s="22"/>
      <c r="F28" s="22"/>
      <c r="G28" s="22"/>
    </row>
    <row r="29" spans="1:7" s="28" customFormat="1" x14ac:dyDescent="0.3">
      <c r="A29" s="35">
        <v>51</v>
      </c>
      <c r="B29" s="30" t="s">
        <v>19</v>
      </c>
      <c r="C29" s="31">
        <f>C30</f>
        <v>130599</v>
      </c>
      <c r="D29" s="31">
        <f t="shared" ref="D29:E29" si="11">D30</f>
        <v>133836</v>
      </c>
      <c r="E29" s="31">
        <f t="shared" si="11"/>
        <v>0</v>
      </c>
      <c r="F29" s="31">
        <f t="shared" ref="F29:G29" si="12">F30</f>
        <v>0</v>
      </c>
      <c r="G29" s="31">
        <f t="shared" si="12"/>
        <v>0</v>
      </c>
    </row>
    <row r="30" spans="1:7" s="28" customFormat="1" x14ac:dyDescent="0.3">
      <c r="A30" s="32" t="s">
        <v>13</v>
      </c>
      <c r="B30" s="30" t="s">
        <v>14</v>
      </c>
      <c r="C30" s="31">
        <f>+C31+C32+C33</f>
        <v>130599</v>
      </c>
      <c r="D30" s="31">
        <f t="shared" ref="D30:E30" si="13">+D31+D32+D33</f>
        <v>133836</v>
      </c>
      <c r="E30" s="31">
        <f t="shared" si="13"/>
        <v>0</v>
      </c>
      <c r="F30" s="31">
        <f t="shared" ref="F30:G30" si="14">+F31+F32+F33+F34</f>
        <v>0</v>
      </c>
      <c r="G30" s="31">
        <f t="shared" si="14"/>
        <v>0</v>
      </c>
    </row>
    <row r="31" spans="1:7" s="28" customFormat="1" x14ac:dyDescent="0.3">
      <c r="A31" s="33" t="s">
        <v>15</v>
      </c>
      <c r="B31" s="30" t="s">
        <v>16</v>
      </c>
      <c r="C31" s="34">
        <v>88495</v>
      </c>
      <c r="D31" s="34">
        <v>91705</v>
      </c>
      <c r="E31" s="34"/>
      <c r="F31" s="34"/>
      <c r="G31" s="34"/>
    </row>
    <row r="32" spans="1:7" s="28" customFormat="1" x14ac:dyDescent="0.3">
      <c r="A32" s="33" t="s">
        <v>17</v>
      </c>
      <c r="B32" s="30" t="s">
        <v>18</v>
      </c>
      <c r="C32" s="34">
        <v>42093</v>
      </c>
      <c r="D32" s="34">
        <v>42131</v>
      </c>
      <c r="E32" s="34"/>
      <c r="F32" s="34"/>
      <c r="G32" s="34"/>
    </row>
    <row r="33" spans="1:7" s="28" customFormat="1" x14ac:dyDescent="0.3">
      <c r="A33" s="33">
        <v>34</v>
      </c>
      <c r="B33" s="30" t="s">
        <v>21</v>
      </c>
      <c r="C33" s="34">
        <v>11</v>
      </c>
      <c r="D33" s="34"/>
      <c r="E33" s="34"/>
      <c r="F33" s="34"/>
      <c r="G33" s="34"/>
    </row>
    <row r="34" spans="1:7" x14ac:dyDescent="0.3">
      <c r="A34" s="35" t="s">
        <v>44</v>
      </c>
      <c r="B34" s="27" t="s">
        <v>46</v>
      </c>
      <c r="C34" s="18">
        <f>+C35</f>
        <v>0</v>
      </c>
      <c r="D34" s="18">
        <f>+D35</f>
        <v>0</v>
      </c>
      <c r="E34" s="18">
        <f>+E35</f>
        <v>6000</v>
      </c>
      <c r="F34" s="18">
        <f>F35</f>
        <v>0</v>
      </c>
      <c r="G34" s="18">
        <f>G35</f>
        <v>0</v>
      </c>
    </row>
    <row r="35" spans="1:7" x14ac:dyDescent="0.3">
      <c r="A35" s="20" t="s">
        <v>13</v>
      </c>
      <c r="B35" s="17" t="s">
        <v>14</v>
      </c>
      <c r="C35" s="18">
        <f t="shared" ref="C35:D35" si="15">+C36+C37</f>
        <v>0</v>
      </c>
      <c r="D35" s="18">
        <f t="shared" si="15"/>
        <v>0</v>
      </c>
      <c r="E35" s="18">
        <f>+E36+E37</f>
        <v>6000</v>
      </c>
      <c r="F35" s="18">
        <f t="shared" ref="F35:G35" si="16">+F36+F37</f>
        <v>0</v>
      </c>
      <c r="G35" s="18">
        <f t="shared" si="16"/>
        <v>0</v>
      </c>
    </row>
    <row r="36" spans="1:7" x14ac:dyDescent="0.3">
      <c r="A36" s="21" t="s">
        <v>15</v>
      </c>
      <c r="B36" s="17" t="s">
        <v>16</v>
      </c>
      <c r="C36" s="22"/>
      <c r="D36" s="22"/>
      <c r="E36" s="22">
        <v>4000</v>
      </c>
      <c r="F36" s="22"/>
      <c r="G36" s="22"/>
    </row>
    <row r="37" spans="1:7" x14ac:dyDescent="0.3">
      <c r="A37" s="21" t="s">
        <v>17</v>
      </c>
      <c r="B37" s="17" t="s">
        <v>18</v>
      </c>
      <c r="C37" s="22"/>
      <c r="D37" s="22"/>
      <c r="E37" s="22">
        <v>2000</v>
      </c>
      <c r="F37" s="22"/>
      <c r="G37" s="22"/>
    </row>
    <row r="38" spans="1:7" x14ac:dyDescent="0.3">
      <c r="A38" s="35">
        <v>5031</v>
      </c>
      <c r="B38" s="17" t="s">
        <v>47</v>
      </c>
      <c r="C38" s="18">
        <f t="shared" ref="C38:D38" si="17">C39+C40+C41</f>
        <v>0</v>
      </c>
      <c r="D38" s="18">
        <f t="shared" si="17"/>
        <v>0</v>
      </c>
      <c r="E38" s="18">
        <f>E39+E40+E41</f>
        <v>419340</v>
      </c>
      <c r="F38" s="18">
        <f t="shared" ref="F38:G38" si="18">F39+F40+F41</f>
        <v>419340</v>
      </c>
      <c r="G38" s="18">
        <f t="shared" si="18"/>
        <v>419340</v>
      </c>
    </row>
    <row r="39" spans="1:7" x14ac:dyDescent="0.3">
      <c r="A39" s="26" t="s">
        <v>15</v>
      </c>
      <c r="B39" s="17" t="s">
        <v>16</v>
      </c>
      <c r="C39" s="22"/>
      <c r="D39" s="22"/>
      <c r="E39" s="22">
        <v>67486</v>
      </c>
      <c r="F39" s="22">
        <v>67486</v>
      </c>
      <c r="G39" s="22">
        <v>67486</v>
      </c>
    </row>
    <row r="40" spans="1:7" x14ac:dyDescent="0.3">
      <c r="A40" s="21" t="s">
        <v>17</v>
      </c>
      <c r="B40" s="17" t="s">
        <v>18</v>
      </c>
      <c r="C40" s="22"/>
      <c r="D40" s="22"/>
      <c r="E40" s="22">
        <v>22000</v>
      </c>
      <c r="F40" s="22">
        <v>22000</v>
      </c>
      <c r="G40" s="22">
        <v>22000</v>
      </c>
    </row>
    <row r="41" spans="1:7" x14ac:dyDescent="0.3">
      <c r="A41" s="21" t="s">
        <v>35</v>
      </c>
      <c r="B41" s="17" t="s">
        <v>34</v>
      </c>
      <c r="C41" s="22"/>
      <c r="D41" s="22"/>
      <c r="E41" s="22">
        <v>329854</v>
      </c>
      <c r="F41" s="22">
        <v>329854</v>
      </c>
      <c r="G41" s="22">
        <v>329854</v>
      </c>
    </row>
    <row r="42" spans="1:7" x14ac:dyDescent="0.3">
      <c r="A42" s="35">
        <v>533</v>
      </c>
      <c r="B42" s="27" t="s">
        <v>45</v>
      </c>
      <c r="C42" s="18">
        <f t="shared" ref="C42:D42" si="19">C43+C44</f>
        <v>0</v>
      </c>
      <c r="D42" s="18">
        <f t="shared" si="19"/>
        <v>0</v>
      </c>
      <c r="E42" s="18">
        <f>E43+E44</f>
        <v>174371</v>
      </c>
      <c r="F42" s="18">
        <f t="shared" ref="F42:G42" si="20">F43+F44</f>
        <v>68306</v>
      </c>
      <c r="G42" s="18">
        <f t="shared" si="20"/>
        <v>37500</v>
      </c>
    </row>
    <row r="43" spans="1:7" x14ac:dyDescent="0.3">
      <c r="A43" s="21" t="s">
        <v>15</v>
      </c>
      <c r="B43" s="17" t="s">
        <v>16</v>
      </c>
      <c r="C43" s="22"/>
      <c r="D43" s="22"/>
      <c r="E43" s="22">
        <v>129372</v>
      </c>
      <c r="F43" s="22"/>
      <c r="G43" s="22"/>
    </row>
    <row r="44" spans="1:7" x14ac:dyDescent="0.3">
      <c r="A44" s="21" t="s">
        <v>17</v>
      </c>
      <c r="B44" s="17" t="s">
        <v>18</v>
      </c>
      <c r="C44" s="22"/>
      <c r="D44" s="22"/>
      <c r="E44" s="22">
        <f>37326+7673</f>
        <v>44999</v>
      </c>
      <c r="F44" s="22">
        <v>68306</v>
      </c>
      <c r="G44" s="22">
        <v>37500</v>
      </c>
    </row>
    <row r="45" spans="1:7" x14ac:dyDescent="0.3">
      <c r="A45" s="23" t="s">
        <v>15</v>
      </c>
      <c r="B45" s="17" t="s">
        <v>20</v>
      </c>
      <c r="C45" s="18">
        <f>+C51+C46</f>
        <v>240118</v>
      </c>
      <c r="D45" s="18">
        <f>+D51+D46</f>
        <v>298348</v>
      </c>
      <c r="E45" s="18">
        <f>+E51+E46</f>
        <v>287500</v>
      </c>
      <c r="F45" s="18">
        <f t="shared" ref="F45:G45" si="21">+F51+F46</f>
        <v>287500</v>
      </c>
      <c r="G45" s="18">
        <f t="shared" si="21"/>
        <v>287500</v>
      </c>
    </row>
    <row r="46" spans="1:7" x14ac:dyDescent="0.3">
      <c r="A46" s="20" t="s">
        <v>13</v>
      </c>
      <c r="B46" s="17" t="s">
        <v>14</v>
      </c>
      <c r="C46" s="18">
        <f>C47+C48+C49+C50</f>
        <v>238229</v>
      </c>
      <c r="D46" s="18">
        <f>D47+D48+D49+D50+D53</f>
        <v>298348</v>
      </c>
      <c r="E46" s="18">
        <f>E47+E48+E49+E50</f>
        <v>281500</v>
      </c>
      <c r="F46" s="18">
        <f t="shared" ref="F46:G46" si="22">F47+F48+F49+F50</f>
        <v>281500</v>
      </c>
      <c r="G46" s="18">
        <f t="shared" si="22"/>
        <v>281500</v>
      </c>
    </row>
    <row r="47" spans="1:7" x14ac:dyDescent="0.3">
      <c r="A47" s="21" t="s">
        <v>15</v>
      </c>
      <c r="B47" s="17" t="s">
        <v>16</v>
      </c>
      <c r="C47" s="22">
        <v>145951</v>
      </c>
      <c r="D47" s="34">
        <v>78250</v>
      </c>
      <c r="E47" s="22">
        <v>111400</v>
      </c>
      <c r="F47" s="22">
        <v>111400</v>
      </c>
      <c r="G47" s="22">
        <v>111400</v>
      </c>
    </row>
    <row r="48" spans="1:7" x14ac:dyDescent="0.3">
      <c r="A48" s="21" t="s">
        <v>17</v>
      </c>
      <c r="B48" s="17" t="s">
        <v>18</v>
      </c>
      <c r="C48" s="22">
        <v>91318</v>
      </c>
      <c r="D48" s="34">
        <v>213564</v>
      </c>
      <c r="E48" s="22">
        <v>168300</v>
      </c>
      <c r="F48" s="22">
        <v>168300</v>
      </c>
      <c r="G48" s="22">
        <v>168300</v>
      </c>
    </row>
    <row r="49" spans="1:9" x14ac:dyDescent="0.3">
      <c r="A49" s="21">
        <v>34</v>
      </c>
      <c r="B49" s="17" t="s">
        <v>21</v>
      </c>
      <c r="C49" s="22">
        <v>960</v>
      </c>
      <c r="D49" s="34">
        <v>800</v>
      </c>
      <c r="E49" s="22">
        <v>800</v>
      </c>
      <c r="F49" s="22">
        <v>800</v>
      </c>
      <c r="G49" s="22">
        <v>800</v>
      </c>
    </row>
    <row r="50" spans="1:9" x14ac:dyDescent="0.3">
      <c r="A50" s="21">
        <v>37</v>
      </c>
      <c r="B50" s="17" t="s">
        <v>22</v>
      </c>
      <c r="C50" s="22"/>
      <c r="D50" s="22"/>
      <c r="E50" s="22">
        <v>1000</v>
      </c>
      <c r="F50" s="22">
        <v>1000</v>
      </c>
      <c r="G50" s="22">
        <v>1000</v>
      </c>
    </row>
    <row r="51" spans="1:9" x14ac:dyDescent="0.3">
      <c r="A51" s="20">
        <v>4</v>
      </c>
      <c r="B51" s="17" t="s">
        <v>23</v>
      </c>
      <c r="C51" s="22">
        <f>C52</f>
        <v>1889</v>
      </c>
      <c r="D51" s="22">
        <f t="shared" ref="D51:E51" si="23">D52</f>
        <v>0</v>
      </c>
      <c r="E51" s="22">
        <f t="shared" si="23"/>
        <v>6000</v>
      </c>
      <c r="F51" s="22">
        <f t="shared" ref="F51" si="24">F52</f>
        <v>6000</v>
      </c>
      <c r="G51" s="22">
        <f t="shared" ref="G51" si="25">G52</f>
        <v>6000</v>
      </c>
    </row>
    <row r="52" spans="1:9" x14ac:dyDescent="0.3">
      <c r="A52" s="21">
        <v>42</v>
      </c>
      <c r="B52" s="17" t="s">
        <v>24</v>
      </c>
      <c r="C52" s="22">
        <v>1889</v>
      </c>
      <c r="D52" s="22"/>
      <c r="E52" s="22">
        <v>6000</v>
      </c>
      <c r="F52" s="22">
        <v>6000</v>
      </c>
      <c r="G52" s="22">
        <v>6000</v>
      </c>
    </row>
    <row r="53" spans="1:9" x14ac:dyDescent="0.3">
      <c r="A53" s="21">
        <v>5183</v>
      </c>
      <c r="B53" s="17" t="s">
        <v>37</v>
      </c>
      <c r="C53" s="22"/>
      <c r="D53" s="22">
        <v>5734</v>
      </c>
      <c r="E53" s="22"/>
      <c r="F53" s="22"/>
      <c r="G53" s="22"/>
    </row>
    <row r="54" spans="1:9" x14ac:dyDescent="0.3">
      <c r="A54" s="23">
        <v>52</v>
      </c>
      <c r="B54" s="17" t="s">
        <v>32</v>
      </c>
      <c r="C54" s="18">
        <f>C55+C61</f>
        <v>80683</v>
      </c>
      <c r="D54" s="18">
        <f>D55</f>
        <v>96742</v>
      </c>
      <c r="E54" s="18">
        <f>E55</f>
        <v>0</v>
      </c>
      <c r="F54" s="18">
        <f>F55</f>
        <v>0</v>
      </c>
      <c r="G54" s="18">
        <f>G55</f>
        <v>0</v>
      </c>
    </row>
    <row r="55" spans="1:9" x14ac:dyDescent="0.3">
      <c r="A55" s="20" t="s">
        <v>13</v>
      </c>
      <c r="B55" s="17" t="s">
        <v>14</v>
      </c>
      <c r="C55" s="18">
        <f>+C56+C57+C58+C60+C59</f>
        <v>80683</v>
      </c>
      <c r="D55" s="18">
        <f>+D56+D57+D58+D60</f>
        <v>96742</v>
      </c>
      <c r="E55" s="18">
        <f>+E56+E57+E58+E60</f>
        <v>0</v>
      </c>
      <c r="F55" s="18">
        <f>+F56+F57+F58+F60</f>
        <v>0</v>
      </c>
      <c r="G55" s="18">
        <f>+G56+G57+G58+G60</f>
        <v>0</v>
      </c>
    </row>
    <row r="56" spans="1:9" x14ac:dyDescent="0.3">
      <c r="A56" s="21" t="s">
        <v>15</v>
      </c>
      <c r="B56" s="17" t="s">
        <v>16</v>
      </c>
      <c r="C56" s="22">
        <v>37963</v>
      </c>
      <c r="D56" s="22">
        <v>65242</v>
      </c>
      <c r="E56" s="22"/>
      <c r="F56" s="22"/>
      <c r="G56" s="22"/>
    </row>
    <row r="57" spans="1:9" x14ac:dyDescent="0.3">
      <c r="A57" s="21" t="s">
        <v>17</v>
      </c>
      <c r="B57" s="17" t="s">
        <v>18</v>
      </c>
      <c r="C57" s="22">
        <v>41659</v>
      </c>
      <c r="D57" s="22">
        <v>27000</v>
      </c>
      <c r="E57" s="22"/>
      <c r="F57" s="22"/>
      <c r="G57" s="22"/>
    </row>
    <row r="58" spans="1:9" x14ac:dyDescent="0.3">
      <c r="A58" s="21">
        <v>34</v>
      </c>
      <c r="B58" s="17" t="s">
        <v>21</v>
      </c>
      <c r="C58" s="22">
        <v>11</v>
      </c>
      <c r="D58" s="22">
        <v>500</v>
      </c>
      <c r="E58" s="22"/>
      <c r="F58" s="22"/>
      <c r="G58" s="22"/>
    </row>
    <row r="59" spans="1:9" x14ac:dyDescent="0.3">
      <c r="A59" s="21">
        <v>36</v>
      </c>
      <c r="B59" s="17" t="s">
        <v>34</v>
      </c>
      <c r="C59" s="22">
        <v>1050</v>
      </c>
      <c r="D59" s="22"/>
      <c r="E59" s="22"/>
      <c r="F59" s="22"/>
      <c r="G59" s="22"/>
    </row>
    <row r="60" spans="1:9" x14ac:dyDescent="0.3">
      <c r="A60" s="21">
        <v>37</v>
      </c>
      <c r="B60" s="17" t="s">
        <v>22</v>
      </c>
      <c r="C60" s="22"/>
      <c r="D60" s="22">
        <v>4000</v>
      </c>
      <c r="E60" s="22"/>
      <c r="F60" s="22"/>
      <c r="G60" s="22"/>
    </row>
    <row r="61" spans="1:9" x14ac:dyDescent="0.3">
      <c r="A61" s="20">
        <v>4</v>
      </c>
      <c r="B61" s="17" t="s">
        <v>23</v>
      </c>
      <c r="C61" s="22"/>
      <c r="D61" s="22"/>
      <c r="E61" s="22"/>
      <c r="F61" s="22"/>
      <c r="G61" s="22"/>
    </row>
    <row r="62" spans="1:9" x14ac:dyDescent="0.3">
      <c r="A62" s="21">
        <v>42</v>
      </c>
      <c r="B62" s="17" t="s">
        <v>24</v>
      </c>
      <c r="C62" s="22"/>
      <c r="D62" s="22"/>
      <c r="E62" s="22"/>
      <c r="F62" s="22"/>
      <c r="G62" s="22"/>
    </row>
    <row r="63" spans="1:9" x14ac:dyDescent="0.3">
      <c r="A63" s="23">
        <v>61</v>
      </c>
      <c r="B63" s="17" t="s">
        <v>33</v>
      </c>
      <c r="C63" s="18">
        <f>C64</f>
        <v>46017</v>
      </c>
      <c r="D63" s="18">
        <f>D64</f>
        <v>8192</v>
      </c>
      <c r="E63" s="18">
        <f>E64</f>
        <v>0</v>
      </c>
      <c r="F63" s="18">
        <f>F64</f>
        <v>0</v>
      </c>
      <c r="G63" s="18">
        <f>G64</f>
        <v>0</v>
      </c>
      <c r="I63" s="24"/>
    </row>
    <row r="64" spans="1:9" x14ac:dyDescent="0.3">
      <c r="A64" s="20" t="s">
        <v>13</v>
      </c>
      <c r="B64" s="17" t="s">
        <v>14</v>
      </c>
      <c r="C64" s="18">
        <f>+C65+C66</f>
        <v>46017</v>
      </c>
      <c r="D64" s="18">
        <f>+D65+D66+D67</f>
        <v>8192</v>
      </c>
      <c r="E64" s="18">
        <f>+E65+E66+E67</f>
        <v>0</v>
      </c>
      <c r="F64" s="18">
        <f>+F65+F66</f>
        <v>0</v>
      </c>
      <c r="G64" s="18">
        <f t="shared" ref="G64" si="26">+G66</f>
        <v>0</v>
      </c>
    </row>
    <row r="65" spans="1:9" x14ac:dyDescent="0.3">
      <c r="A65" s="21" t="s">
        <v>15</v>
      </c>
      <c r="B65" s="17" t="s">
        <v>16</v>
      </c>
      <c r="C65" s="22">
        <v>27758</v>
      </c>
      <c r="D65" s="22">
        <v>2919</v>
      </c>
      <c r="E65" s="22"/>
      <c r="F65" s="22"/>
      <c r="G65" s="22"/>
    </row>
    <row r="66" spans="1:9" x14ac:dyDescent="0.3">
      <c r="A66" s="21" t="s">
        <v>17</v>
      </c>
      <c r="B66" s="17" t="s">
        <v>18</v>
      </c>
      <c r="C66" s="22">
        <v>18259</v>
      </c>
      <c r="D66" s="22">
        <v>5272</v>
      </c>
      <c r="E66" s="22"/>
      <c r="F66" s="22"/>
      <c r="G66" s="22"/>
    </row>
    <row r="67" spans="1:9" x14ac:dyDescent="0.3">
      <c r="A67" s="21">
        <v>34</v>
      </c>
      <c r="B67" s="17" t="s">
        <v>21</v>
      </c>
      <c r="C67" s="22"/>
      <c r="D67" s="22">
        <v>1</v>
      </c>
      <c r="E67" s="22"/>
      <c r="F67" s="22"/>
      <c r="G67" s="22"/>
    </row>
    <row r="68" spans="1:9" ht="20.399999999999999" x14ac:dyDescent="0.3">
      <c r="A68" s="16" t="s">
        <v>52</v>
      </c>
      <c r="B68" s="25" t="s">
        <v>53</v>
      </c>
      <c r="C68" s="31">
        <f t="shared" ref="C68:E70" si="27">C69</f>
        <v>74882</v>
      </c>
      <c r="D68" s="18">
        <f t="shared" si="27"/>
        <v>94112</v>
      </c>
      <c r="E68" s="18">
        <f t="shared" si="27"/>
        <v>95185</v>
      </c>
      <c r="F68" s="18">
        <f t="shared" ref="F68:G68" si="28">F69</f>
        <v>0</v>
      </c>
      <c r="G68" s="18">
        <f t="shared" si="28"/>
        <v>0</v>
      </c>
    </row>
    <row r="69" spans="1:9" x14ac:dyDescent="0.3">
      <c r="A69" s="19" t="s">
        <v>9</v>
      </c>
      <c r="B69" s="17" t="s">
        <v>10</v>
      </c>
      <c r="C69" s="31">
        <f t="shared" si="27"/>
        <v>74882</v>
      </c>
      <c r="D69" s="18">
        <f t="shared" si="27"/>
        <v>94112</v>
      </c>
      <c r="E69" s="18">
        <f t="shared" si="27"/>
        <v>95185</v>
      </c>
      <c r="F69" s="18">
        <f t="shared" ref="F69:G69" si="29">F70</f>
        <v>0</v>
      </c>
      <c r="G69" s="18">
        <f t="shared" si="29"/>
        <v>0</v>
      </c>
    </row>
    <row r="70" spans="1:9" x14ac:dyDescent="0.3">
      <c r="A70" s="23">
        <v>581</v>
      </c>
      <c r="B70" s="17" t="s">
        <v>30</v>
      </c>
      <c r="C70" s="31">
        <f t="shared" si="27"/>
        <v>74882</v>
      </c>
      <c r="D70" s="18">
        <f t="shared" si="27"/>
        <v>94112</v>
      </c>
      <c r="E70" s="18">
        <f t="shared" si="27"/>
        <v>95185</v>
      </c>
      <c r="F70" s="18">
        <f t="shared" ref="F70:G70" si="30">F71</f>
        <v>0</v>
      </c>
      <c r="G70" s="18">
        <f t="shared" si="30"/>
        <v>0</v>
      </c>
    </row>
    <row r="71" spans="1:9" x14ac:dyDescent="0.3">
      <c r="A71" s="20" t="s">
        <v>13</v>
      </c>
      <c r="B71" s="17" t="s">
        <v>14</v>
      </c>
      <c r="C71" s="31">
        <f>C72+C73</f>
        <v>74882</v>
      </c>
      <c r="D71" s="18">
        <f>D72+D73</f>
        <v>94112</v>
      </c>
      <c r="E71" s="18">
        <f>E72+E73</f>
        <v>95185</v>
      </c>
      <c r="F71" s="18">
        <f t="shared" ref="F71:G71" si="31">F72+F73</f>
        <v>0</v>
      </c>
      <c r="G71" s="18">
        <f t="shared" si="31"/>
        <v>0</v>
      </c>
    </row>
    <row r="72" spans="1:9" x14ac:dyDescent="0.3">
      <c r="A72" s="21" t="s">
        <v>17</v>
      </c>
      <c r="B72" s="17" t="s">
        <v>18</v>
      </c>
      <c r="C72" s="22">
        <f>72794+261</f>
        <v>73055</v>
      </c>
      <c r="D72" s="22">
        <v>82112</v>
      </c>
      <c r="E72" s="22">
        <v>88185</v>
      </c>
      <c r="F72" s="22"/>
      <c r="G72" s="22"/>
    </row>
    <row r="73" spans="1:9" x14ac:dyDescent="0.3">
      <c r="A73" s="21">
        <v>37</v>
      </c>
      <c r="B73" s="17" t="s">
        <v>22</v>
      </c>
      <c r="C73" s="22">
        <v>1827</v>
      </c>
      <c r="D73" s="22">
        <v>12000</v>
      </c>
      <c r="E73" s="22">
        <v>7000</v>
      </c>
      <c r="F73" s="22"/>
      <c r="G73" s="22"/>
    </row>
    <row r="74" spans="1:9" x14ac:dyDescent="0.3">
      <c r="A74" s="16" t="s">
        <v>48</v>
      </c>
      <c r="B74" s="17" t="s">
        <v>49</v>
      </c>
      <c r="C74" s="18"/>
      <c r="D74" s="18">
        <f t="shared" ref="D74:G75" si="32">D75</f>
        <v>0</v>
      </c>
      <c r="E74" s="18">
        <f t="shared" si="32"/>
        <v>40042</v>
      </c>
      <c r="F74" s="18">
        <f t="shared" si="32"/>
        <v>19289</v>
      </c>
      <c r="G74" s="18">
        <f t="shared" si="32"/>
        <v>6430</v>
      </c>
    </row>
    <row r="75" spans="1:9" x14ac:dyDescent="0.3">
      <c r="A75" s="19" t="s">
        <v>9</v>
      </c>
      <c r="B75" s="17" t="s">
        <v>10</v>
      </c>
      <c r="C75" s="18"/>
      <c r="D75" s="18">
        <f t="shared" si="32"/>
        <v>0</v>
      </c>
      <c r="E75" s="18">
        <f t="shared" si="32"/>
        <v>40042</v>
      </c>
      <c r="F75" s="18">
        <f t="shared" si="32"/>
        <v>19289</v>
      </c>
      <c r="G75" s="18">
        <f t="shared" si="32"/>
        <v>6430</v>
      </c>
      <c r="I75" s="24"/>
    </row>
    <row r="76" spans="1:9" x14ac:dyDescent="0.3">
      <c r="A76" s="23">
        <v>5011</v>
      </c>
      <c r="B76" s="17" t="s">
        <v>43</v>
      </c>
      <c r="C76" s="18">
        <f t="shared" ref="C76" si="33">C77</f>
        <v>0</v>
      </c>
      <c r="D76" s="18">
        <f t="shared" ref="D76" si="34">D77</f>
        <v>0</v>
      </c>
      <c r="E76" s="18">
        <f>E77</f>
        <v>40042</v>
      </c>
      <c r="F76" s="18">
        <f t="shared" ref="F76" si="35">F77</f>
        <v>19289</v>
      </c>
      <c r="G76" s="18">
        <f t="shared" ref="G76" si="36">G77</f>
        <v>6430</v>
      </c>
      <c r="I76" s="24"/>
    </row>
    <row r="77" spans="1:9" x14ac:dyDescent="0.3">
      <c r="A77" s="20" t="s">
        <v>13</v>
      </c>
      <c r="B77" s="17" t="s">
        <v>14</v>
      </c>
      <c r="C77" s="22">
        <f t="shared" ref="C77" si="37">C78+C79</f>
        <v>0</v>
      </c>
      <c r="D77" s="22">
        <f t="shared" ref="D77" si="38">D78+D79</f>
        <v>0</v>
      </c>
      <c r="E77" s="22">
        <f>E78+E79</f>
        <v>40042</v>
      </c>
      <c r="F77" s="22">
        <f t="shared" ref="F77" si="39">F78+F79</f>
        <v>19289</v>
      </c>
      <c r="G77" s="22">
        <f t="shared" ref="G77" si="40">G78+G79</f>
        <v>6430</v>
      </c>
      <c r="I77" s="24"/>
    </row>
    <row r="78" spans="1:9" x14ac:dyDescent="0.3">
      <c r="A78" s="21" t="s">
        <v>15</v>
      </c>
      <c r="B78" s="17" t="s">
        <v>16</v>
      </c>
      <c r="C78" s="22"/>
      <c r="D78" s="22"/>
      <c r="E78" s="22">
        <v>26600</v>
      </c>
      <c r="F78" s="22"/>
      <c r="G78" s="22"/>
    </row>
    <row r="79" spans="1:9" x14ac:dyDescent="0.3">
      <c r="A79" s="21" t="s">
        <v>17</v>
      </c>
      <c r="B79" s="17" t="s">
        <v>18</v>
      </c>
      <c r="C79" s="22"/>
      <c r="D79" s="22"/>
      <c r="E79" s="22">
        <v>13442</v>
      </c>
      <c r="F79" s="22">
        <v>19289</v>
      </c>
      <c r="G79" s="22">
        <v>6430</v>
      </c>
    </row>
    <row r="80" spans="1:9" x14ac:dyDescent="0.3">
      <c r="A80" s="16" t="s">
        <v>50</v>
      </c>
      <c r="B80" s="17" t="s">
        <v>51</v>
      </c>
      <c r="C80" s="18"/>
      <c r="D80" s="18">
        <f t="shared" ref="D80:G82" si="41">D81</f>
        <v>0</v>
      </c>
      <c r="E80" s="18">
        <f t="shared" si="41"/>
        <v>30000</v>
      </c>
      <c r="F80" s="18">
        <f t="shared" si="41"/>
        <v>30000</v>
      </c>
      <c r="G80" s="18">
        <f t="shared" si="41"/>
        <v>30000</v>
      </c>
    </row>
    <row r="81" spans="1:7" x14ac:dyDescent="0.3">
      <c r="A81" s="19" t="s">
        <v>9</v>
      </c>
      <c r="B81" s="17" t="s">
        <v>10</v>
      </c>
      <c r="C81" s="18"/>
      <c r="D81" s="18">
        <f t="shared" si="41"/>
        <v>0</v>
      </c>
      <c r="E81" s="18">
        <f t="shared" si="41"/>
        <v>30000</v>
      </c>
      <c r="F81" s="18">
        <f t="shared" si="41"/>
        <v>30000</v>
      </c>
      <c r="G81" s="18">
        <f t="shared" si="41"/>
        <v>30000</v>
      </c>
    </row>
    <row r="82" spans="1:7" x14ac:dyDescent="0.3">
      <c r="A82" s="23">
        <v>5011</v>
      </c>
      <c r="B82" s="17" t="s">
        <v>43</v>
      </c>
      <c r="C82" s="18">
        <f t="shared" ref="C82" si="42">C83</f>
        <v>0</v>
      </c>
      <c r="D82" s="18">
        <f t="shared" si="41"/>
        <v>0</v>
      </c>
      <c r="E82" s="18">
        <f>E83</f>
        <v>30000</v>
      </c>
      <c r="F82" s="18">
        <f t="shared" si="41"/>
        <v>30000</v>
      </c>
      <c r="G82" s="18">
        <f t="shared" si="41"/>
        <v>30000</v>
      </c>
    </row>
    <row r="83" spans="1:7" x14ac:dyDescent="0.3">
      <c r="A83" s="20" t="s">
        <v>13</v>
      </c>
      <c r="B83" s="17" t="s">
        <v>14</v>
      </c>
      <c r="C83" s="22">
        <f t="shared" ref="C83" si="43">C84+C85</f>
        <v>0</v>
      </c>
      <c r="D83" s="22">
        <f t="shared" ref="D83" si="44">D84+D85</f>
        <v>0</v>
      </c>
      <c r="E83" s="22">
        <f>E84+E85</f>
        <v>30000</v>
      </c>
      <c r="F83" s="22">
        <f t="shared" ref="F83" si="45">F84+F85</f>
        <v>30000</v>
      </c>
      <c r="G83" s="22">
        <f t="shared" ref="G83" si="46">G84+G85</f>
        <v>30000</v>
      </c>
    </row>
    <row r="84" spans="1:7" x14ac:dyDescent="0.3">
      <c r="A84" s="21" t="s">
        <v>15</v>
      </c>
      <c r="B84" s="17" t="s">
        <v>16</v>
      </c>
      <c r="C84" s="22"/>
      <c r="D84" s="22"/>
      <c r="E84" s="22">
        <v>30000</v>
      </c>
      <c r="F84" s="22">
        <v>30000</v>
      </c>
      <c r="G84" s="22">
        <v>30000</v>
      </c>
    </row>
    <row r="85" spans="1:7" x14ac:dyDescent="0.3">
      <c r="A85" s="21" t="s">
        <v>17</v>
      </c>
      <c r="B85" s="17" t="s">
        <v>18</v>
      </c>
      <c r="C85" s="22"/>
      <c r="D85" s="22"/>
      <c r="E85" s="22">
        <v>0</v>
      </c>
      <c r="F85" s="22"/>
      <c r="G85" s="22"/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mpavicin</dc:creator>
  <cp:lastModifiedBy>Milva Pavičin Karamatić</cp:lastModifiedBy>
  <dcterms:created xsi:type="dcterms:W3CDTF">2022-09-26T13:02:03Z</dcterms:created>
  <dcterms:modified xsi:type="dcterms:W3CDTF">2025-12-27T14:27:25Z</dcterms:modified>
</cp:coreProperties>
</file>